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vmartinikova\2021\A21-012-Opravy místních komunikací ( dotace)\VYBRANÉ KOMUNIKACE (BEZ DOTACE) -3. část\"/>
    </mc:Choice>
  </mc:AlternateContent>
  <xr:revisionPtr revIDLastSave="0" documentId="8_{7A21FD56-FEC1-4A3D-A5E7-55159EFB0C62}" xr6:coauthVersionLast="47" xr6:coauthVersionMax="47" xr10:uidLastSave="{00000000-0000-0000-0000-000000000000}"/>
  <bookViews>
    <workbookView xWindow="-21720" yWindow="-2310" windowWidth="21840" windowHeight="13140" firstSheet="1" activeTab="1" xr2:uid="{00000000-000D-0000-FFFF-FFFF00000000}"/>
  </bookViews>
  <sheets>
    <sheet name="Rekapitulace stavby" sheetId="1" state="veryHidden" r:id="rId1"/>
    <sheet name="03 - Oprava místní komuni..." sheetId="2" r:id="rId2"/>
  </sheets>
  <definedNames>
    <definedName name="_xlnm._FilterDatabase" localSheetId="1" hidden="1">'03 - Oprava místní komuni...'!$C$122:$K$159</definedName>
    <definedName name="_xlnm.Print_Titles" localSheetId="1">'03 - Oprava místní komuni...'!$122:$122</definedName>
    <definedName name="_xlnm.Print_Titles" localSheetId="0">'Rekapitulace stavby'!$92:$92</definedName>
    <definedName name="_xlnm.Print_Area" localSheetId="1">'03 - Oprava místní komuni...'!$C$4:$J$76,'03 - Oprava místní komuni...'!$C$82:$J$104,'03 - Oprava místní komuni...'!$C$110:$K$159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T125" i="2" s="1"/>
  <c r="R126" i="2"/>
  <c r="R125" i="2"/>
  <c r="P126" i="2"/>
  <c r="P125" i="2"/>
  <c r="J120" i="2"/>
  <c r="F117" i="2"/>
  <c r="E115" i="2"/>
  <c r="J92" i="2"/>
  <c r="F89" i="2"/>
  <c r="E87" i="2"/>
  <c r="J21" i="2"/>
  <c r="E21" i="2"/>
  <c r="J119" i="2" s="1"/>
  <c r="J20" i="2"/>
  <c r="J18" i="2"/>
  <c r="E18" i="2"/>
  <c r="F120" i="2" s="1"/>
  <c r="J17" i="2"/>
  <c r="J15" i="2"/>
  <c r="E15" i="2"/>
  <c r="F91" i="2" s="1"/>
  <c r="J14" i="2"/>
  <c r="J12" i="2"/>
  <c r="J117" i="2"/>
  <c r="E7" i="2"/>
  <c r="E113" i="2"/>
  <c r="L90" i="1"/>
  <c r="AM90" i="1"/>
  <c r="AM89" i="1"/>
  <c r="L89" i="1"/>
  <c r="AM87" i="1"/>
  <c r="L87" i="1"/>
  <c r="L85" i="1"/>
  <c r="L84" i="1"/>
  <c r="BK159" i="2"/>
  <c r="J156" i="2"/>
  <c r="J154" i="2"/>
  <c r="J153" i="2"/>
  <c r="J148" i="2"/>
  <c r="J147" i="2"/>
  <c r="J145" i="2"/>
  <c r="BK143" i="2"/>
  <c r="J142" i="2"/>
  <c r="J140" i="2"/>
  <c r="BK139" i="2"/>
  <c r="J138" i="2"/>
  <c r="BK136" i="2"/>
  <c r="BK135" i="2"/>
  <c r="BK133" i="2"/>
  <c r="J129" i="2"/>
  <c r="J158" i="2"/>
  <c r="BK145" i="2"/>
  <c r="BK138" i="2"/>
  <c r="J136" i="2"/>
  <c r="J135" i="2"/>
  <c r="BK158" i="2"/>
  <c r="BK140" i="2"/>
  <c r="J139" i="2"/>
  <c r="J126" i="2"/>
  <c r="AS94" i="1"/>
  <c r="J159" i="2"/>
  <c r="BK156" i="2"/>
  <c r="BK154" i="2"/>
  <c r="BK153" i="2"/>
  <c r="BK148" i="2"/>
  <c r="BK147" i="2"/>
  <c r="J143" i="2"/>
  <c r="BK142" i="2"/>
  <c r="J133" i="2"/>
  <c r="BK129" i="2"/>
  <c r="BK126" i="2"/>
  <c r="BK128" i="2" l="1"/>
  <c r="J128" i="2"/>
  <c r="J99" i="2"/>
  <c r="P141" i="2"/>
  <c r="BK152" i="2"/>
  <c r="J152" i="2"/>
  <c r="J102" i="2"/>
  <c r="P157" i="2"/>
  <c r="R128" i="2"/>
  <c r="BK137" i="2"/>
  <c r="J137" i="2" s="1"/>
  <c r="J100" i="2" s="1"/>
  <c r="T137" i="2"/>
  <c r="T152" i="2"/>
  <c r="R157" i="2"/>
  <c r="T128" i="2"/>
  <c r="BK141" i="2"/>
  <c r="J141" i="2" s="1"/>
  <c r="J101" i="2" s="1"/>
  <c r="T141" i="2"/>
  <c r="T124" i="2" s="1"/>
  <c r="T123" i="2" s="1"/>
  <c r="P152" i="2"/>
  <c r="BK157" i="2"/>
  <c r="J157" i="2"/>
  <c r="J103" i="2"/>
  <c r="P128" i="2"/>
  <c r="P124" i="2" s="1"/>
  <c r="P123" i="2" s="1"/>
  <c r="AU95" i="1" s="1"/>
  <c r="AU94" i="1" s="1"/>
  <c r="P137" i="2"/>
  <c r="R137" i="2"/>
  <c r="R124" i="2" s="1"/>
  <c r="R123" i="2" s="1"/>
  <c r="R141" i="2"/>
  <c r="R152" i="2"/>
  <c r="T157" i="2"/>
  <c r="E85" i="2"/>
  <c r="J89" i="2"/>
  <c r="F92" i="2"/>
  <c r="BE135" i="2"/>
  <c r="BE139" i="2"/>
  <c r="BE145" i="2"/>
  <c r="BE147" i="2"/>
  <c r="BE153" i="2"/>
  <c r="BE156" i="2"/>
  <c r="F119" i="2"/>
  <c r="BE126" i="2"/>
  <c r="BE129" i="2"/>
  <c r="BE133" i="2"/>
  <c r="BE136" i="2"/>
  <c r="BE142" i="2"/>
  <c r="BE143" i="2"/>
  <c r="BE158" i="2"/>
  <c r="BE138" i="2"/>
  <c r="BE140" i="2"/>
  <c r="BE159" i="2"/>
  <c r="J91" i="2"/>
  <c r="BE148" i="2"/>
  <c r="BE154" i="2"/>
  <c r="BK125" i="2"/>
  <c r="J125" i="2" s="1"/>
  <c r="J98" i="2" s="1"/>
  <c r="F34" i="2"/>
  <c r="BA95" i="1" s="1"/>
  <c r="BA94" i="1" s="1"/>
  <c r="W30" i="1" s="1"/>
  <c r="F37" i="2"/>
  <c r="BD95" i="1" s="1"/>
  <c r="BD94" i="1" s="1"/>
  <c r="W33" i="1" s="1"/>
  <c r="F36" i="2"/>
  <c r="BC95" i="1" s="1"/>
  <c r="BC94" i="1" s="1"/>
  <c r="AY94" i="1" s="1"/>
  <c r="J34" i="2"/>
  <c r="AW95" i="1" s="1"/>
  <c r="F35" i="2"/>
  <c r="BB95" i="1"/>
  <c r="BB94" i="1"/>
  <c r="AX94" i="1" s="1"/>
  <c r="BK124" i="2" l="1"/>
  <c r="J124" i="2" s="1"/>
  <c r="J97" i="2" s="1"/>
  <c r="W31" i="1"/>
  <c r="AW94" i="1"/>
  <c r="AK30" i="1" s="1"/>
  <c r="F33" i="2"/>
  <c r="AZ95" i="1" s="1"/>
  <c r="AZ94" i="1" s="1"/>
  <c r="W29" i="1" s="1"/>
  <c r="W32" i="1"/>
  <c r="J33" i="2"/>
  <c r="AV95" i="1" s="1"/>
  <c r="AT95" i="1" s="1"/>
  <c r="BK123" i="2" l="1"/>
  <c r="J123" i="2"/>
  <c r="J96" i="2"/>
  <c r="AV94" i="1"/>
  <c r="AK29" i="1" s="1"/>
  <c r="J30" i="2" l="1"/>
  <c r="AG95" i="1" s="1"/>
  <c r="AG94" i="1" s="1"/>
  <c r="AK26" i="1" s="1"/>
  <c r="AK35" i="1" s="1"/>
  <c r="AT94" i="1"/>
  <c r="AN94" i="1" l="1"/>
  <c r="AN95" i="1"/>
  <c r="J39" i="2"/>
</calcChain>
</file>

<file path=xl/sharedStrings.xml><?xml version="1.0" encoding="utf-8"?>
<sst xmlns="http://schemas.openxmlformats.org/spreadsheetml/2006/main" count="664" uniqueCount="211">
  <si>
    <t>Export Komplet</t>
  </si>
  <si>
    <t/>
  </si>
  <si>
    <t>2.0</t>
  </si>
  <si>
    <t>ZAMOK</t>
  </si>
  <si>
    <t>False</t>
  </si>
  <si>
    <t>{6ae5cfde-69cd-4625-b741-c8c4a7afc7b3}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</si>
  <si>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</si>
  <si>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</si>
  <si>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</si>
  <si>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</si>
  <si>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</si>
  <si>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</si>
  <si>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</si>
  <si>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</si>
  <si>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</si>
  <si>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</si>
  <si>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</si>
  <si>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místních komunikací ve Frenštátě p.R.</t>
  </si>
  <si>
    <t>KSO:</t>
  </si>
  <si>
    <t>CC-CZ:</t>
  </si>
  <si>
    <t>Místo:</t>
  </si>
  <si>
    <t>Frenštát pod Radhoštěm</t>
  </si>
  <si>
    <t>Datum:</t>
  </si>
  <si>
    <t>7. 12. 2020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</si>
  <si>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</si>
  <si>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</si>
  <si>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</si>
  <si>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</si>
  <si>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</si>
  <si>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</si>
  <si>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</si>
  <si>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</si>
  <si>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</si>
  <si>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41391730</t>
  </si>
  <si>
    <t>Ing.Marie Zapletalová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</si>
  <si>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</si>
  <si>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</si>
  <si>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</si>
  <si>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</si>
  <si>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</si>
  <si>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</si>
  <si>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</si>
  <si>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</si>
  <si>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</si>
  <si>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</si>
  <si>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</si>
  <si>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</si>
  <si>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</si>
  <si>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</si>
  <si>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</si>
  <si>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</si>
  <si>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</si>
  <si>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</si>
  <si>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</si>
  <si>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</si>
  <si>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</si>
  <si>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</si>
  <si>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</si>
  <si>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</si>
  <si>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</si>
  <si>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</si>
  <si>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</si>
  <si>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</si>
  <si>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</si>
  <si>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</si>
  <si>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</si>
  <si>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</si>
  <si>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</si>
  <si>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</si>
  <si>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</si>
  <si>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</si>
  <si>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</si>
  <si>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</si>
  <si>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</si>
  <si>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</si>
  <si>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</si>
  <si>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</si>
  <si>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</si>
  <si>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</si>
  <si>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</si>
  <si>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</si>
  <si>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03</t>
  </si>
  <si>
    <t>Oprava místní komunikace Papratná - odbočka ke hranici k.ú.Trojanovice</t>
  </si>
  <si>
    <t>STA</t>
  </si>
  <si>
    <t>1</t>
  </si>
  <si>
    <t>{69623594-eed0-41cf-b405-5189335911da}</t>
  </si>
  <si>
    <t>2</t>
  </si>
  <si>
    <t>KRYCÍ LIST SOUPISU PRACÍ</t>
  </si>
  <si>
    <t>Objekt:</t>
  </si>
  <si>
    <t>03 - Oprava místní komunikace Papratná - odbočka ke hranici k.ú.Trojanovice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</si>
  <si>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</si>
  <si>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</si>
  <si>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</si>
  <si>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</si>
  <si>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</si>
  <si>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</si>
  <si>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</si>
  <si>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</si>
  <si>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</si>
  <si>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</si>
  <si>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</si>
  <si>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</si>
  <si>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</si>
  <si>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</si>
  <si>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</si>
  <si>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</si>
  <si>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</si>
  <si>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</si>
  <si>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</si>
  <si>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</si>
  <si>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</si>
  <si>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</si>
  <si>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</si>
  <si>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</si>
  <si>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</si>
  <si>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</si>
  <si>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</si>
  <si>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</si>
  <si>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</si>
  <si>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</si>
  <si>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113154331</t>
  </si>
  <si>
    <t>Frézování živičného podkladu nebo krytu  s naložením na dopravní prostředek plochy přes 1 000 do 10 000 m2 bez překážek v trase pruhu šířky přes 1 m do 2 m, tloušťky vrstvy do 30 mm</t>
  </si>
  <si>
    <t>m2</t>
  </si>
  <si>
    <t>CS ÚRS 2020 02</t>
  </si>
  <si>
    <t>4</t>
  </si>
  <si>
    <t>-75218781</t>
  </si>
  <si>
    <t>VV</t>
  </si>
  <si>
    <t>3,2*407,0+5,0*80,0+4,0*60,0+0,6</t>
  </si>
  <si>
    <t>5</t>
  </si>
  <si>
    <t>Komunikace pozemní</t>
  </si>
  <si>
    <t>569951133</t>
  </si>
  <si>
    <t>Zpevnění krajnic nebo komunikací pro pěší  s rozprostřením a zhutněním, po zhutnění asfaltovým recyklátem tl. 150 mm</t>
  </si>
  <si>
    <t>1310182308</t>
  </si>
  <si>
    <t>0,3*(547*2-(33,3+36,0)-(150,0+120,0))+0,59</t>
  </si>
  <si>
    <t>0,5*(150,0+120,0)</t>
  </si>
  <si>
    <t>Součet</t>
  </si>
  <si>
    <t>3</t>
  </si>
  <si>
    <t>572241122</t>
  </si>
  <si>
    <t>Vyspravení výtluků materiálem na bázi asfaltu s řezáním, vysekáním, očištěním, zaplněním směsí a zhutněním asfaltovým betonem ACO (AB) při vyspravované ploše na 1 km komunikace přes 10 % tl. přes 40 do 60 mm</t>
  </si>
  <si>
    <t>4086547</t>
  </si>
  <si>
    <t>"výtluky"   1943,0*0,2+0,4</t>
  </si>
  <si>
    <t>573111115</t>
  </si>
  <si>
    <t>Postřik infiltrační PI z asfaltu silničního s posypem kamenivem, v množství 2,50 kg/m2</t>
  </si>
  <si>
    <t>2065498702</t>
  </si>
  <si>
    <t>577144131</t>
  </si>
  <si>
    <t>Asfaltový beton vrstva obrusná ACO 11 (ABS)  s rozprostřením a se zhutněním z modifikovaného asfaltu v pruhu šířky do 3 m, po zhutnění tl. 50 mm</t>
  </si>
  <si>
    <t>1504071446</t>
  </si>
  <si>
    <t>8</t>
  </si>
  <si>
    <t>Trubní vedení</t>
  </si>
  <si>
    <t>6</t>
  </si>
  <si>
    <t>899204112</t>
  </si>
  <si>
    <t>Osazení mříží litinových včetně rámů a košů na bahno pro třídu zatížení D400, E600</t>
  </si>
  <si>
    <t>kus</t>
  </si>
  <si>
    <t>1364105681</t>
  </si>
  <si>
    <t>7</t>
  </si>
  <si>
    <t>M</t>
  </si>
  <si>
    <t>28661787</t>
  </si>
  <si>
    <t>mříž šachtová dešťová litinová dešťová  DN 425 pro třídu zatížení D400 čtverec</t>
  </si>
  <si>
    <t>2036093263</t>
  </si>
  <si>
    <t>899231111</t>
  </si>
  <si>
    <t>Výšková úprava uličního vstupu nebo vpusti do 200 mm  zvýšením mříže</t>
  </si>
  <si>
    <t>-1854020742</t>
  </si>
  <si>
    <t>9</t>
  </si>
  <si>
    <t>Ostatní konstrukce a práce, bourání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</si>
  <si>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</si>
  <si>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</si>
  <si>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m</t>
  </si>
  <si>
    <t>963619493</t>
  </si>
  <si>
    <t>10</t>
  </si>
  <si>
    <t>919735111</t>
  </si>
  <si>
    <t>Řezání stávajícího živičného krytu nebo podkladu  hloubky do 50 mm</t>
  </si>
  <si>
    <t>451996850</t>
  </si>
  <si>
    <t>3,3+10,0+10,0*2</t>
  </si>
  <si>
    <t>11</t>
  </si>
  <si>
    <t>9197391119.R</t>
  </si>
  <si>
    <t>Příplatek za ztížené práce při řezánífrézování a položení asfaltu kolem podezdívky plotu, betonových obrub a betonových ploch</t>
  </si>
  <si>
    <t>-1915158621</t>
  </si>
  <si>
    <t>10,0+6,0+15,0+5,0</t>
  </si>
  <si>
    <t>12</t>
  </si>
  <si>
    <t>938908411</t>
  </si>
  <si>
    <t>Čištění vozovek splachováním vodou povrchu podkladu nebo krytu živičného, betonového nebo dlážděného</t>
  </si>
  <si>
    <t>1664470532</t>
  </si>
  <si>
    <t>13</t>
  </si>
  <si>
    <t>938909612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</si>
  <si>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přes 100 do 200 mm</t>
  </si>
  <si>
    <t>-1680635685</t>
  </si>
  <si>
    <t>997</t>
  </si>
  <si>
    <t>Přesun sutě</t>
  </si>
  <si>
    <t>14</t>
  </si>
  <si>
    <t>997221551</t>
  </si>
  <si>
    <t>Vodorovná doprava suti  bez naložení, ale se složením a s hrubým urovnáním ze sypkých materiálů, na vzdálenost do 1 km</t>
  </si>
  <si>
    <t>t</t>
  </si>
  <si>
    <t>1704839883</t>
  </si>
  <si>
    <t>997221559</t>
  </si>
  <si>
    <t>Vodorovná doprava suti  bez naložení, ale se složením a s hrubým urovnáním Příplatek k ceně za každý další i započatý 1 km přes 1 km</t>
  </si>
  <si>
    <t>1210904974</t>
  </si>
  <si>
    <t>244,721*39 'Přepočtené koeficientem množství</t>
  </si>
  <si>
    <t>16</t>
  </si>
  <si>
    <t>997221645</t>
  </si>
  <si>
    <t>Poplatek za uložení stavebního odpadu na skládce (skládkovné) asfaltového bez obsahu dehtu zatříděného do Katalogu odpadů pod kódem 17 03 02</t>
  </si>
  <si>
    <t>749973002</t>
  </si>
  <si>
    <t>998</t>
  </si>
  <si>
    <t>Přesun hmot</t>
  </si>
  <si>
    <t>17</t>
  </si>
  <si>
    <t>998225111</t>
  </si>
  <si>
    <t>Přesun hmot pro komunikace s krytem z kameniva, monolitickým betonovým nebo živičným  dopravní vzdálenost do 200 m jakékoliv délky objektu</t>
  </si>
  <si>
    <t>-186124348</t>
  </si>
  <si>
    <t>18</t>
  </si>
  <si>
    <t>998225191</t>
  </si>
  <si>
    <t>Přesun hmot pro komunikace s krytem z kameniva, monolitickým betonovým nebo živičným  Příplatek k ceně za zvětšený přesun přes vymezenou největší dopravní vzdálenost do 1000 m</t>
  </si>
  <si>
    <t>552313178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</si>
</sst>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2"/>
      <c r="AS2" s="272"/>
      <c r="AT2" s="272"/>
      <c r="AU2" s="272"/>
      <c r="AV2" s="272"/>
      <c r="AW2" s="272"/>
      <c r="AX2" s="272"/>
      <c r="AY2" s="272"/>
      <c r="AZ2" s="272"/>
      <c r="BA2" s="272"/>
      <c r="BB2" s="272"/>
      <c r="BC2" s="272"/>
      <c r="BD2" s="272"/>
      <c r="BE2" s="272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35" t="s">
        <v>14</v>
      </c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1"/>
      <c r="AQ5" s="21"/>
      <c r="AR5" s="19"/>
      <c r="BE5" s="232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37" t="s">
        <v>17</v>
      </c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6"/>
      <c r="AD6" s="236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21"/>
      <c r="AQ6" s="21"/>
      <c r="AR6" s="19"/>
      <c r="BE6" s="233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33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33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33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33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33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33"/>
      <c r="BS12" s="16" t="s">
        <v>6</v>
      </c>
    </row>
    <row r="13" spans="1:74" s="1" customFormat="1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33"/>
      <c r="BS13" s="16" t="s">
        <v>6</v>
      </c>
    </row>
    <row r="14" spans="1:74" ht="12.75">
      <c r="B14" s="20"/>
      <c r="C14" s="21"/>
      <c r="D14" s="21"/>
      <c r="E14" s="238" t="s">
        <v>29</v>
      </c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239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33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33"/>
      <c r="BS15" s="16" t="s">
        <v>4</v>
      </c>
    </row>
    <row r="16" spans="1:74" s="1" customFormat="1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33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33"/>
      <c r="BS17" s="16" t="s">
        <v>31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33"/>
      <c r="BS18" s="16" t="s">
        <v>6</v>
      </c>
    </row>
    <row r="19" spans="1:71" s="1" customFormat="1" ht="12" customHeight="1">
      <c r="B19" s="20"/>
      <c r="C19" s="21"/>
      <c r="D19" s="28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33</v>
      </c>
      <c r="AO19" s="21"/>
      <c r="AP19" s="21"/>
      <c r="AQ19" s="21"/>
      <c r="AR19" s="19"/>
      <c r="BE19" s="233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33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33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33"/>
    </row>
    <row r="23" spans="1:71" s="1" customFormat="1" ht="16.5" customHeight="1">
      <c r="B23" s="20"/>
      <c r="C23" s="21"/>
      <c r="D23" s="21"/>
      <c r="E23" s="240" t="s">
        <v>1</v>
      </c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O23" s="21"/>
      <c r="AP23" s="21"/>
      <c r="AQ23" s="21"/>
      <c r="AR23" s="19"/>
      <c r="BE23" s="233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33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33"/>
    </row>
    <row r="26" spans="1:71" s="2" customFormat="1" ht="25.9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41">
        <f>ROUND(AG94,2)</f>
        <v>0</v>
      </c>
      <c r="AL26" s="242"/>
      <c r="AM26" s="242"/>
      <c r="AN26" s="242"/>
      <c r="AO26" s="242"/>
      <c r="AP26" s="35"/>
      <c r="AQ26" s="35"/>
      <c r="AR26" s="38"/>
      <c r="BE26" s="233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33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43" t="s">
        <v>37</v>
      </c>
      <c r="M28" s="243"/>
      <c r="N28" s="243"/>
      <c r="O28" s="243"/>
      <c r="P28" s="243"/>
      <c r="Q28" s="35"/>
      <c r="R28" s="35"/>
      <c r="S28" s="35"/>
      <c r="T28" s="35"/>
      <c r="U28" s="35"/>
      <c r="V28" s="35"/>
      <c r="W28" s="243" t="s">
        <v>38</v>
      </c>
      <c r="X28" s="243"/>
      <c r="Y28" s="243"/>
      <c r="Z28" s="243"/>
      <c r="AA28" s="243"/>
      <c r="AB28" s="243"/>
      <c r="AC28" s="243"/>
      <c r="AD28" s="243"/>
      <c r="AE28" s="243"/>
      <c r="AF28" s="35"/>
      <c r="AG28" s="35"/>
      <c r="AH28" s="35"/>
      <c r="AI28" s="35"/>
      <c r="AJ28" s="35"/>
      <c r="AK28" s="243" t="s">
        <v>39</v>
      </c>
      <c r="AL28" s="243"/>
      <c r="AM28" s="243"/>
      <c r="AN28" s="243"/>
      <c r="AO28" s="243"/>
      <c r="AP28" s="35"/>
      <c r="AQ28" s="35"/>
      <c r="AR28" s="38"/>
      <c r="BE28" s="233"/>
    </row>
    <row r="29" spans="1:71" s="3" customFormat="1" ht="14.45" customHeight="1">
      <c r="B29" s="39"/>
      <c r="C29" s="40"/>
      <c r="D29" s="28" t="s">
        <v>40</v>
      </c>
      <c r="E29" s="40"/>
      <c r="F29" s="28" t="s">
        <v>41</v>
      </c>
      <c r="G29" s="40"/>
      <c r="H29" s="40"/>
      <c r="I29" s="40"/>
      <c r="J29" s="40"/>
      <c r="K29" s="40"/>
      <c r="L29" s="246">
        <v>0.21</v>
      </c>
      <c r="M29" s="245"/>
      <c r="N29" s="245"/>
      <c r="O29" s="245"/>
      <c r="P29" s="245"/>
      <c r="Q29" s="40"/>
      <c r="R29" s="40"/>
      <c r="S29" s="40"/>
      <c r="T29" s="40"/>
      <c r="U29" s="40"/>
      <c r="V29" s="40"/>
      <c r="W29" s="244">
        <f>ROUND(AZ94, 2)</f>
        <v>0</v>
      </c>
      <c r="X29" s="245"/>
      <c r="Y29" s="245"/>
      <c r="Z29" s="245"/>
      <c r="AA29" s="245"/>
      <c r="AB29" s="245"/>
      <c r="AC29" s="245"/>
      <c r="AD29" s="245"/>
      <c r="AE29" s="245"/>
      <c r="AF29" s="40"/>
      <c r="AG29" s="40"/>
      <c r="AH29" s="40"/>
      <c r="AI29" s="40"/>
      <c r="AJ29" s="40"/>
      <c r="AK29" s="244">
        <f>ROUND(AV94, 2)</f>
        <v>0</v>
      </c>
      <c r="AL29" s="245"/>
      <c r="AM29" s="245"/>
      <c r="AN29" s="245"/>
      <c r="AO29" s="245"/>
      <c r="AP29" s="40"/>
      <c r="AQ29" s="40"/>
      <c r="AR29" s="41"/>
      <c r="BE29" s="234"/>
    </row>
    <row r="30" spans="1:71" s="3" customFormat="1" ht="14.45" customHeight="1">
      <c r="B30" s="39"/>
      <c r="C30" s="40"/>
      <c r="D30" s="40"/>
      <c r="E30" s="40"/>
      <c r="F30" s="28" t="s">
        <v>42</v>
      </c>
      <c r="G30" s="40"/>
      <c r="H30" s="40"/>
      <c r="I30" s="40"/>
      <c r="J30" s="40"/>
      <c r="K30" s="40"/>
      <c r="L30" s="246">
        <v>0.15</v>
      </c>
      <c r="M30" s="245"/>
      <c r="N30" s="245"/>
      <c r="O30" s="245"/>
      <c r="P30" s="245"/>
      <c r="Q30" s="40"/>
      <c r="R30" s="40"/>
      <c r="S30" s="40"/>
      <c r="T30" s="40"/>
      <c r="U30" s="40"/>
      <c r="V30" s="40"/>
      <c r="W30" s="244">
        <f>ROUND(BA94, 2)</f>
        <v>0</v>
      </c>
      <c r="X30" s="245"/>
      <c r="Y30" s="245"/>
      <c r="Z30" s="245"/>
      <c r="AA30" s="245"/>
      <c r="AB30" s="245"/>
      <c r="AC30" s="245"/>
      <c r="AD30" s="245"/>
      <c r="AE30" s="245"/>
      <c r="AF30" s="40"/>
      <c r="AG30" s="40"/>
      <c r="AH30" s="40"/>
      <c r="AI30" s="40"/>
      <c r="AJ30" s="40"/>
      <c r="AK30" s="244">
        <f>ROUND(AW94, 2)</f>
        <v>0</v>
      </c>
      <c r="AL30" s="245"/>
      <c r="AM30" s="245"/>
      <c r="AN30" s="245"/>
      <c r="AO30" s="245"/>
      <c r="AP30" s="40"/>
      <c r="AQ30" s="40"/>
      <c r="AR30" s="41"/>
      <c r="BE30" s="234"/>
    </row>
    <row r="31" spans="1:71" s="3" customFormat="1" ht="14.45" hidden="1" customHeight="1">
      <c r="B31" s="39"/>
      <c r="C31" s="40"/>
      <c r="D31" s="40"/>
      <c r="E31" s="40"/>
      <c r="F31" s="28" t="s">
        <v>43</v>
      </c>
      <c r="G31" s="40"/>
      <c r="H31" s="40"/>
      <c r="I31" s="40"/>
      <c r="J31" s="40"/>
      <c r="K31" s="40"/>
      <c r="L31" s="246">
        <v>0.21</v>
      </c>
      <c r="M31" s="245"/>
      <c r="N31" s="245"/>
      <c r="O31" s="245"/>
      <c r="P31" s="245"/>
      <c r="Q31" s="40"/>
      <c r="R31" s="40"/>
      <c r="S31" s="40"/>
      <c r="T31" s="40"/>
      <c r="U31" s="40"/>
      <c r="V31" s="40"/>
      <c r="W31" s="244">
        <f>ROUND(BB94, 2)</f>
        <v>0</v>
      </c>
      <c r="X31" s="245"/>
      <c r="Y31" s="245"/>
      <c r="Z31" s="245"/>
      <c r="AA31" s="245"/>
      <c r="AB31" s="245"/>
      <c r="AC31" s="245"/>
      <c r="AD31" s="245"/>
      <c r="AE31" s="245"/>
      <c r="AF31" s="40"/>
      <c r="AG31" s="40"/>
      <c r="AH31" s="40"/>
      <c r="AI31" s="40"/>
      <c r="AJ31" s="40"/>
      <c r="AK31" s="244">
        <v>0</v>
      </c>
      <c r="AL31" s="245"/>
      <c r="AM31" s="245"/>
      <c r="AN31" s="245"/>
      <c r="AO31" s="245"/>
      <c r="AP31" s="40"/>
      <c r="AQ31" s="40"/>
      <c r="AR31" s="41"/>
      <c r="BE31" s="234"/>
    </row>
    <row r="32" spans="1:71" s="3" customFormat="1" ht="14.45" hidden="1" customHeight="1">
      <c r="B32" s="39"/>
      <c r="C32" s="40"/>
      <c r="D32" s="40"/>
      <c r="E32" s="40"/>
      <c r="F32" s="28" t="s">
        <v>44</v>
      </c>
      <c r="G32" s="40"/>
      <c r="H32" s="40"/>
      <c r="I32" s="40"/>
      <c r="J32" s="40"/>
      <c r="K32" s="40"/>
      <c r="L32" s="246">
        <v>0.15</v>
      </c>
      <c r="M32" s="245"/>
      <c r="N32" s="245"/>
      <c r="O32" s="245"/>
      <c r="P32" s="245"/>
      <c r="Q32" s="40"/>
      <c r="R32" s="40"/>
      <c r="S32" s="40"/>
      <c r="T32" s="40"/>
      <c r="U32" s="40"/>
      <c r="V32" s="40"/>
      <c r="W32" s="244">
        <f>ROUND(BC94, 2)</f>
        <v>0</v>
      </c>
      <c r="X32" s="245"/>
      <c r="Y32" s="245"/>
      <c r="Z32" s="245"/>
      <c r="AA32" s="245"/>
      <c r="AB32" s="245"/>
      <c r="AC32" s="245"/>
      <c r="AD32" s="245"/>
      <c r="AE32" s="245"/>
      <c r="AF32" s="40"/>
      <c r="AG32" s="40"/>
      <c r="AH32" s="40"/>
      <c r="AI32" s="40"/>
      <c r="AJ32" s="40"/>
      <c r="AK32" s="244">
        <v>0</v>
      </c>
      <c r="AL32" s="245"/>
      <c r="AM32" s="245"/>
      <c r="AN32" s="245"/>
      <c r="AO32" s="245"/>
      <c r="AP32" s="40"/>
      <c r="AQ32" s="40"/>
      <c r="AR32" s="41"/>
      <c r="BE32" s="234"/>
    </row>
    <row r="33" spans="1:57" s="3" customFormat="1" ht="14.45" hidden="1" customHeight="1">
      <c r="B33" s="39"/>
      <c r="C33" s="40"/>
      <c r="D33" s="40"/>
      <c r="E33" s="40"/>
      <c r="F33" s="28" t="s">
        <v>45</v>
      </c>
      <c r="G33" s="40"/>
      <c r="H33" s="40"/>
      <c r="I33" s="40"/>
      <c r="J33" s="40"/>
      <c r="K33" s="40"/>
      <c r="L33" s="246">
        <v>0</v>
      </c>
      <c r="M33" s="245"/>
      <c r="N33" s="245"/>
      <c r="O33" s="245"/>
      <c r="P33" s="245"/>
      <c r="Q33" s="40"/>
      <c r="R33" s="40"/>
      <c r="S33" s="40"/>
      <c r="T33" s="40"/>
      <c r="U33" s="40"/>
      <c r="V33" s="40"/>
      <c r="W33" s="244">
        <f>ROUND(BD94, 2)</f>
        <v>0</v>
      </c>
      <c r="X33" s="245"/>
      <c r="Y33" s="245"/>
      <c r="Z33" s="245"/>
      <c r="AA33" s="245"/>
      <c r="AB33" s="245"/>
      <c r="AC33" s="245"/>
      <c r="AD33" s="245"/>
      <c r="AE33" s="245"/>
      <c r="AF33" s="40"/>
      <c r="AG33" s="40"/>
      <c r="AH33" s="40"/>
      <c r="AI33" s="40"/>
      <c r="AJ33" s="40"/>
      <c r="AK33" s="244">
        <v>0</v>
      </c>
      <c r="AL33" s="245"/>
      <c r="AM33" s="245"/>
      <c r="AN33" s="245"/>
      <c r="AO33" s="245"/>
      <c r="AP33" s="40"/>
      <c r="AQ33" s="40"/>
      <c r="AR33" s="41"/>
      <c r="BE33" s="234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33"/>
    </row>
    <row r="35" spans="1:57" s="2" customFormat="1" ht="25.9" customHeight="1">
      <c r="A35" s="33"/>
      <c r="B35" s="34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247" t="s">
        <v>48</v>
      </c>
      <c r="Y35" s="248"/>
      <c r="Z35" s="248"/>
      <c r="AA35" s="248"/>
      <c r="AB35" s="248"/>
      <c r="AC35" s="44"/>
      <c r="AD35" s="44"/>
      <c r="AE35" s="44"/>
      <c r="AF35" s="44"/>
      <c r="AG35" s="44"/>
      <c r="AH35" s="44"/>
      <c r="AI35" s="44"/>
      <c r="AJ35" s="44"/>
      <c r="AK35" s="249">
        <f>SUM(AK26:AK33)</f>
        <v>0</v>
      </c>
      <c r="AL35" s="248"/>
      <c r="AM35" s="248"/>
      <c r="AN35" s="248"/>
      <c r="AO35" s="250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49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50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51</v>
      </c>
      <c r="AI60" s="37"/>
      <c r="AJ60" s="37"/>
      <c r="AK60" s="37"/>
      <c r="AL60" s="37"/>
      <c r="AM60" s="51" t="s">
        <v>52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53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54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51</v>
      </c>
      <c r="AI75" s="37"/>
      <c r="AJ75" s="37"/>
      <c r="AK75" s="37"/>
      <c r="AL75" s="37"/>
      <c r="AM75" s="51" t="s">
        <v>52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07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1" t="str">
        <f>K6</f>
        <v>Oprava místních komunikací ve Frenštátě p.R.</v>
      </c>
      <c r="M85" s="252"/>
      <c r="N85" s="252"/>
      <c r="O85" s="252"/>
      <c r="P85" s="252"/>
      <c r="Q85" s="252"/>
      <c r="R85" s="252"/>
      <c r="S85" s="252"/>
      <c r="T85" s="252"/>
      <c r="U85" s="252"/>
      <c r="V85" s="252"/>
      <c r="W85" s="252"/>
      <c r="X85" s="252"/>
      <c r="Y85" s="252"/>
      <c r="Z85" s="252"/>
      <c r="AA85" s="252"/>
      <c r="AB85" s="252"/>
      <c r="AC85" s="252"/>
      <c r="AD85" s="252"/>
      <c r="AE85" s="252"/>
      <c r="AF85" s="252"/>
      <c r="AG85" s="252"/>
      <c r="AH85" s="252"/>
      <c r="AI85" s="252"/>
      <c r="AJ85" s="252"/>
      <c r="AK85" s="252"/>
      <c r="AL85" s="252"/>
      <c r="AM85" s="252"/>
      <c r="AN85" s="252"/>
      <c r="AO85" s="252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Frenštát pod Radhoštěm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3" t="str">
        <f>IF(AN8= "","",AN8)</f>
        <v>7. 12. 2020</v>
      </c>
      <c r="AN87" s="253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254" t="str">
        <f>IF(E17="","",E17)</f>
        <v xml:space="preserve"> </v>
      </c>
      <c r="AN89" s="255"/>
      <c r="AO89" s="255"/>
      <c r="AP89" s="255"/>
      <c r="AQ89" s="35"/>
      <c r="AR89" s="38"/>
      <c r="AS89" s="256" t="s">
        <v>56</v>
      </c>
      <c r="AT89" s="257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32</v>
      </c>
      <c r="AJ90" s="35"/>
      <c r="AK90" s="35"/>
      <c r="AL90" s="35"/>
      <c r="AM90" s="254" t="str">
        <f>IF(E20="","",E20)</f>
        <v>Ing.Marie Zapletalová</v>
      </c>
      <c r="AN90" s="255"/>
      <c r="AO90" s="255"/>
      <c r="AP90" s="255"/>
      <c r="AQ90" s="35"/>
      <c r="AR90" s="38"/>
      <c r="AS90" s="258"/>
      <c r="AT90" s="259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0"/>
      <c r="AT91" s="261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2" t="s">
        <v>57</v>
      </c>
      <c r="D92" s="263"/>
      <c r="E92" s="263"/>
      <c r="F92" s="263"/>
      <c r="G92" s="263"/>
      <c r="H92" s="72"/>
      <c r="I92" s="264" t="s">
        <v>58</v>
      </c>
      <c r="J92" s="263"/>
      <c r="K92" s="263"/>
      <c r="L92" s="263"/>
      <c r="M92" s="263"/>
      <c r="N92" s="263"/>
      <c r="O92" s="263"/>
      <c r="P92" s="263"/>
      <c r="Q92" s="263"/>
      <c r="R92" s="263"/>
      <c r="S92" s="263"/>
      <c r="T92" s="263"/>
      <c r="U92" s="263"/>
      <c r="V92" s="263"/>
      <c r="W92" s="263"/>
      <c r="X92" s="263"/>
      <c r="Y92" s="263"/>
      <c r="Z92" s="263"/>
      <c r="AA92" s="263"/>
      <c r="AB92" s="263"/>
      <c r="AC92" s="263"/>
      <c r="AD92" s="263"/>
      <c r="AE92" s="263"/>
      <c r="AF92" s="263"/>
      <c r="AG92" s="265" t="s">
        <v>59</v>
      </c>
      <c r="AH92" s="263"/>
      <c r="AI92" s="263"/>
      <c r="AJ92" s="263"/>
      <c r="AK92" s="263"/>
      <c r="AL92" s="263"/>
      <c r="AM92" s="263"/>
      <c r="AN92" s="264" t="s">
        <v>60</v>
      </c>
      <c r="AO92" s="263"/>
      <c r="AP92" s="266"/>
      <c r="AQ92" s="73" t="s">
        <v>61</v>
      </c>
      <c r="AR92" s="38"/>
      <c r="AS92" s="74" t="s">
        <v>62</v>
      </c>
      <c r="AT92" s="75" t="s">
        <v>63</v>
      </c>
      <c r="AU92" s="75" t="s">
        <v>64</v>
      </c>
      <c r="AV92" s="75" t="s">
        <v>65</v>
      </c>
      <c r="AW92" s="75" t="s">
        <v>66</v>
      </c>
      <c r="AX92" s="75" t="s">
        <v>67</v>
      </c>
      <c r="AY92" s="75" t="s">
        <v>68</v>
      </c>
      <c r="AZ92" s="75" t="s">
        <v>69</v>
      </c>
      <c r="BA92" s="75" t="s">
        <v>70</v>
      </c>
      <c r="BB92" s="75" t="s">
        <v>71</v>
      </c>
      <c r="BC92" s="75" t="s">
        <v>72</v>
      </c>
      <c r="BD92" s="76" t="s">
        <v>73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74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0">
        <f>ROUND(AG95,2)</f>
        <v>0</v>
      </c>
      <c r="AH94" s="270"/>
      <c r="AI94" s="270"/>
      <c r="AJ94" s="270"/>
      <c r="AK94" s="270"/>
      <c r="AL94" s="270"/>
      <c r="AM94" s="270"/>
      <c r="AN94" s="271">
        <f>SUM(AG94,AT94)</f>
        <v>0</v>
      </c>
      <c r="AO94" s="271"/>
      <c r="AP94" s="271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75</v>
      </c>
      <c r="BT94" s="90" t="s">
        <v>76</v>
      </c>
      <c r="BU94" s="91" t="s">
        <v>77</v>
      </c>
      <c r="BV94" s="90" t="s">
        <v>78</v>
      </c>
      <c r="BW94" s="90" t="s">
        <v>5</v>
      </c>
      <c r="BX94" s="90" t="s">
        <v>79</v>
      </c>
      <c r="CL94" s="90" t="s">
        <v>1</v>
      </c>
    </row>
    <row r="95" spans="1:91" s="7" customFormat="1" ht="24.75" customHeight="1">
      <c r="A95" s="92" t="s">
        <v>80</v>
      </c>
      <c r="B95" s="93"/>
      <c r="C95" s="94"/>
      <c r="D95" s="269" t="s">
        <v>81</v>
      </c>
      <c r="E95" s="269"/>
      <c r="F95" s="269"/>
      <c r="G95" s="269"/>
      <c r="H95" s="269"/>
      <c r="I95" s="95"/>
      <c r="J95" s="269" t="s">
        <v>82</v>
      </c>
      <c r="K95" s="269"/>
      <c r="L95" s="269"/>
      <c r="M95" s="269"/>
      <c r="N95" s="269"/>
      <c r="O95" s="269"/>
      <c r="P95" s="269"/>
      <c r="Q95" s="269"/>
      <c r="R95" s="269"/>
      <c r="S95" s="269"/>
      <c r="T95" s="269"/>
      <c r="U95" s="269"/>
      <c r="V95" s="269"/>
      <c r="W95" s="269"/>
      <c r="X95" s="269"/>
      <c r="Y95" s="269"/>
      <c r="Z95" s="269"/>
      <c r="AA95" s="269"/>
      <c r="AB95" s="269"/>
      <c r="AC95" s="269"/>
      <c r="AD95" s="269"/>
      <c r="AE95" s="269"/>
      <c r="AF95" s="269"/>
      <c r="AG95" s="267">
        <f>'03 - Oprava místní komuni...'!J30</f>
        <v>0</v>
      </c>
      <c r="AH95" s="268"/>
      <c r="AI95" s="268"/>
      <c r="AJ95" s="268"/>
      <c r="AK95" s="268"/>
      <c r="AL95" s="268"/>
      <c r="AM95" s="268"/>
      <c r="AN95" s="267">
        <f>SUM(AG95,AT95)</f>
        <v>0</v>
      </c>
      <c r="AO95" s="268"/>
      <c r="AP95" s="268"/>
      <c r="AQ95" s="96" t="s">
        <v>83</v>
      </c>
      <c r="AR95" s="97"/>
      <c r="AS95" s="98">
        <v>0</v>
      </c>
      <c r="AT95" s="99">
        <f>ROUND(SUM(AV95:AW95),2)</f>
        <v>0</v>
      </c>
      <c r="AU95" s="100">
        <f>'03 - Oprava místní komuni...'!P123</f>
        <v>0</v>
      </c>
      <c r="AV95" s="99">
        <f>'03 - Oprava místní komuni...'!J33</f>
        <v>0</v>
      </c>
      <c r="AW95" s="99">
        <f>'03 - Oprava místní komuni...'!J34</f>
        <v>0</v>
      </c>
      <c r="AX95" s="99">
        <f>'03 - Oprava místní komuni...'!J35</f>
        <v>0</v>
      </c>
      <c r="AY95" s="99">
        <f>'03 - Oprava místní komuni...'!J36</f>
        <v>0</v>
      </c>
      <c r="AZ95" s="99">
        <f>'03 - Oprava místní komuni...'!F33</f>
        <v>0</v>
      </c>
      <c r="BA95" s="99">
        <f>'03 - Oprava místní komuni...'!F34</f>
        <v>0</v>
      </c>
      <c r="BB95" s="99">
        <f>'03 - Oprava místní komuni...'!F35</f>
        <v>0</v>
      </c>
      <c r="BC95" s="99">
        <f>'03 - Oprava místní komuni...'!F36</f>
        <v>0</v>
      </c>
      <c r="BD95" s="101">
        <f>'03 - Oprava místní komuni...'!F37</f>
        <v>0</v>
      </c>
      <c r="BT95" s="102" t="s">
        <v>84</v>
      </c>
      <c r="BV95" s="102" t="s">
        <v>78</v>
      </c>
      <c r="BW95" s="102" t="s">
        <v>85</v>
      </c>
      <c r="BX95" s="102" t="s">
        <v>5</v>
      </c>
      <c r="CL95" s="102" t="s">
        <v>1</v>
      </c>
      <c r="CM95" s="102" t="s">
        <v>86</v>
      </c>
    </row>
    <row r="96" spans="1:91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P1uhrH0DfIlri1hLph9QANMHdX6qj45aJbrausYt3Exul39VzHKzHJlZlhUdyc2jP8Qn9duu8RNZuVW5Jf7Whw==" saltValue="al1OWyDJke0GDncPdg5deUoCFz70WLdHYyCl22bBtL2IhdNTZSfKB2OE/MqciazrzHsaETxEXQR8iTwwDRwjf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3 - Oprava místní komuni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60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6" t="s">
        <v>85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9"/>
      <c r="AT3" s="16" t="s">
        <v>86</v>
      </c>
    </row>
    <row r="4" spans="1:46" s="1" customFormat="1" ht="24.95" customHeight="1">
      <c r="B4" s="19"/>
      <c r="D4" s="105" t="s">
        <v>87</v>
      </c>
      <c r="L4" s="19"/>
      <c r="M4" s="106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7" t="s">
        <v>16</v>
      </c>
      <c r="L6" s="19"/>
    </row>
    <row r="7" spans="1:46" s="1" customFormat="1" ht="16.5" customHeight="1">
      <c r="B7" s="19"/>
      <c r="E7" s="273" t="str">
        <f>'Rekapitulace stavby'!K6</f>
        <v>Oprava místních komunikací ve Frenštátě p.R.</v>
      </c>
      <c r="F7" s="274"/>
      <c r="G7" s="274"/>
      <c r="H7" s="274"/>
      <c r="L7" s="19"/>
    </row>
    <row r="8" spans="1:46" s="2" customFormat="1" ht="12" customHeight="1">
      <c r="A8" s="33"/>
      <c r="B8" s="38"/>
      <c r="C8" s="33"/>
      <c r="D8" s="107" t="s">
        <v>88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8"/>
      <c r="C9" s="33"/>
      <c r="D9" s="33"/>
      <c r="E9" s="275" t="s">
        <v>89</v>
      </c>
      <c r="F9" s="276"/>
      <c r="G9" s="276"/>
      <c r="H9" s="27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7" t="s">
        <v>18</v>
      </c>
      <c r="E11" s="33"/>
      <c r="F11" s="108" t="s">
        <v>1</v>
      </c>
      <c r="G11" s="33"/>
      <c r="H11" s="33"/>
      <c r="I11" s="107" t="s">
        <v>19</v>
      </c>
      <c r="J11" s="108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7" t="s">
        <v>20</v>
      </c>
      <c r="E12" s="33"/>
      <c r="F12" s="108" t="s">
        <v>21</v>
      </c>
      <c r="G12" s="33"/>
      <c r="H12" s="33"/>
      <c r="I12" s="107" t="s">
        <v>22</v>
      </c>
      <c r="J12" s="109" t="str">
        <f>'Rekapitulace stavby'!AN8</f>
        <v>7. 12. 2020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7" t="s">
        <v>24</v>
      </c>
      <c r="E14" s="33"/>
      <c r="F14" s="33"/>
      <c r="G14" s="33"/>
      <c r="H14" s="33"/>
      <c r="I14" s="107" t="s">
        <v>25</v>
      </c>
      <c r="J14" s="108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8" t="str">
        <f>IF('Rekapitulace stavby'!E11="","",'Rekapitulace stavby'!E11)</f>
        <v xml:space="preserve"> </v>
      </c>
      <c r="F15" s="33"/>
      <c r="G15" s="33"/>
      <c r="H15" s="33"/>
      <c r="I15" s="107" t="s">
        <v>27</v>
      </c>
      <c r="J15" s="108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7" t="s">
        <v>28</v>
      </c>
      <c r="E17" s="33"/>
      <c r="F17" s="33"/>
      <c r="G17" s="33"/>
      <c r="H17" s="33"/>
      <c r="I17" s="107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77" t="str">
        <f>'Rekapitulace stavby'!E14</f>
        <v>Vyplň údaj</v>
      </c>
      <c r="F18" s="278"/>
      <c r="G18" s="278"/>
      <c r="H18" s="278"/>
      <c r="I18" s="107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7" t="s">
        <v>30</v>
      </c>
      <c r="E20" s="33"/>
      <c r="F20" s="33"/>
      <c r="G20" s="33"/>
      <c r="H20" s="33"/>
      <c r="I20" s="107" t="s">
        <v>25</v>
      </c>
      <c r="J20" s="108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8" t="str">
        <f>IF('Rekapitulace stavby'!E17="","",'Rekapitulace stavby'!E17)</f>
        <v xml:space="preserve"> </v>
      </c>
      <c r="F21" s="33"/>
      <c r="G21" s="33"/>
      <c r="H21" s="33"/>
      <c r="I21" s="107" t="s">
        <v>27</v>
      </c>
      <c r="J21" s="108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7" t="s">
        <v>32</v>
      </c>
      <c r="E23" s="33"/>
      <c r="F23" s="33"/>
      <c r="G23" s="33"/>
      <c r="H23" s="33"/>
      <c r="I23" s="107" t="s">
        <v>25</v>
      </c>
      <c r="J23" s="108" t="s">
        <v>33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8" t="s">
        <v>34</v>
      </c>
      <c r="F24" s="33"/>
      <c r="G24" s="33"/>
      <c r="H24" s="33"/>
      <c r="I24" s="107" t="s">
        <v>27</v>
      </c>
      <c r="J24" s="108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7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0"/>
      <c r="B27" s="111"/>
      <c r="C27" s="110"/>
      <c r="D27" s="110"/>
      <c r="E27" s="279" t="s">
        <v>1</v>
      </c>
      <c r="F27" s="279"/>
      <c r="G27" s="279"/>
      <c r="H27" s="279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3"/>
      <c r="E29" s="113"/>
      <c r="F29" s="113"/>
      <c r="G29" s="113"/>
      <c r="H29" s="113"/>
      <c r="I29" s="113"/>
      <c r="J29" s="113"/>
      <c r="K29" s="11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4" t="s">
        <v>36</v>
      </c>
      <c r="E30" s="33"/>
      <c r="F30" s="33"/>
      <c r="G30" s="33"/>
      <c r="H30" s="33"/>
      <c r="I30" s="33"/>
      <c r="J30" s="115">
        <f>ROUND(J123,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3"/>
      <c r="E31" s="113"/>
      <c r="F31" s="113"/>
      <c r="G31" s="113"/>
      <c r="H31" s="113"/>
      <c r="I31" s="113"/>
      <c r="J31" s="113"/>
      <c r="K31" s="11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6" t="s">
        <v>38</v>
      </c>
      <c r="G32" s="33"/>
      <c r="H32" s="33"/>
      <c r="I32" s="116" t="s">
        <v>37</v>
      </c>
      <c r="J32" s="116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7" t="s">
        <v>40</v>
      </c>
      <c r="E33" s="107" t="s">
        <v>41</v>
      </c>
      <c r="F33" s="118">
        <f>ROUND((SUM(BE123:BE159)),  2)</f>
        <v>0</v>
      </c>
      <c r="G33" s="33"/>
      <c r="H33" s="33"/>
      <c r="I33" s="119">
        <v>0.21</v>
      </c>
      <c r="J33" s="118">
        <f>ROUND(((SUM(BE123:BE159))*I33),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7" t="s">
        <v>42</v>
      </c>
      <c r="F34" s="118">
        <f>ROUND((SUM(BF123:BF159)),  2)</f>
        <v>0</v>
      </c>
      <c r="G34" s="33"/>
      <c r="H34" s="33"/>
      <c r="I34" s="119">
        <v>0.15</v>
      </c>
      <c r="J34" s="118">
        <f>ROUND(((SUM(BF123:BF159))*I34),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7" t="s">
        <v>43</v>
      </c>
      <c r="F35" s="118">
        <f>ROUND((SUM(BG123:BG159)),  2)</f>
        <v>0</v>
      </c>
      <c r="G35" s="33"/>
      <c r="H35" s="33"/>
      <c r="I35" s="119">
        <v>0.21</v>
      </c>
      <c r="J35" s="11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7" t="s">
        <v>44</v>
      </c>
      <c r="F36" s="118">
        <f>ROUND((SUM(BH123:BH159)),  2)</f>
        <v>0</v>
      </c>
      <c r="G36" s="33"/>
      <c r="H36" s="33"/>
      <c r="I36" s="119">
        <v>0.15</v>
      </c>
      <c r="J36" s="11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7" t="s">
        <v>45</v>
      </c>
      <c r="F37" s="118">
        <f>ROUND((SUM(BI123:BI159)),  2)</f>
        <v>0</v>
      </c>
      <c r="G37" s="33"/>
      <c r="H37" s="33"/>
      <c r="I37" s="119">
        <v>0</v>
      </c>
      <c r="J37" s="11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0"/>
      <c r="D39" s="121" t="s">
        <v>46</v>
      </c>
      <c r="E39" s="122"/>
      <c r="F39" s="122"/>
      <c r="G39" s="123" t="s">
        <v>47</v>
      </c>
      <c r="H39" s="124" t="s">
        <v>48</v>
      </c>
      <c r="I39" s="122"/>
      <c r="J39" s="125">
        <f>SUM(J30:J37)</f>
        <v>0</v>
      </c>
      <c r="K39" s="12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27" t="s">
        <v>49</v>
      </c>
      <c r="E50" s="128"/>
      <c r="F50" s="128"/>
      <c r="G50" s="127" t="s">
        <v>50</v>
      </c>
      <c r="H50" s="128"/>
      <c r="I50" s="128"/>
      <c r="J50" s="128"/>
      <c r="K50" s="12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29" t="s">
        <v>51</v>
      </c>
      <c r="E61" s="130"/>
      <c r="F61" s="131" t="s">
        <v>52</v>
      </c>
      <c r="G61" s="129" t="s">
        <v>51</v>
      </c>
      <c r="H61" s="130"/>
      <c r="I61" s="130"/>
      <c r="J61" s="132" t="s">
        <v>52</v>
      </c>
      <c r="K61" s="13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27" t="s">
        <v>53</v>
      </c>
      <c r="E65" s="133"/>
      <c r="F65" s="133"/>
      <c r="G65" s="127" t="s">
        <v>54</v>
      </c>
      <c r="H65" s="133"/>
      <c r="I65" s="133"/>
      <c r="J65" s="133"/>
      <c r="K65" s="13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29" t="s">
        <v>51</v>
      </c>
      <c r="E76" s="130"/>
      <c r="F76" s="131" t="s">
        <v>52</v>
      </c>
      <c r="G76" s="129" t="s">
        <v>51</v>
      </c>
      <c r="H76" s="130"/>
      <c r="I76" s="130"/>
      <c r="J76" s="132" t="s">
        <v>52</v>
      </c>
      <c r="K76" s="13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36"/>
      <c r="C81" s="137"/>
      <c r="D81" s="137"/>
      <c r="E81" s="137"/>
      <c r="F81" s="137"/>
      <c r="G81" s="137"/>
      <c r="H81" s="137"/>
      <c r="I81" s="137"/>
      <c r="J81" s="137"/>
      <c r="K81" s="13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0" t="str">
        <f>E7</f>
        <v>Oprava místních komunikací ve Frenštátě p.R.</v>
      </c>
      <c r="F85" s="281"/>
      <c r="G85" s="281"/>
      <c r="H85" s="28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88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5"/>
      <c r="D87" s="35"/>
      <c r="E87" s="251" t="str">
        <f>E9</f>
        <v>03 - Oprava místní komunikace Papratná - odbočka ke hranici k.ú.Trojanovice</v>
      </c>
      <c r="F87" s="282"/>
      <c r="G87" s="282"/>
      <c r="H87" s="282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Frenštát pod Radhoštěm</v>
      </c>
      <c r="G89" s="35"/>
      <c r="H89" s="35"/>
      <c r="I89" s="28" t="s">
        <v>22</v>
      </c>
      <c r="J89" s="65" t="str">
        <f>IF(J12="","",J12)</f>
        <v>7. 12. 2020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>Ing.Marie Zapletalová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38" t="s">
        <v>91</v>
      </c>
      <c r="D94" s="139"/>
      <c r="E94" s="139"/>
      <c r="F94" s="139"/>
      <c r="G94" s="139"/>
      <c r="H94" s="139"/>
      <c r="I94" s="139"/>
      <c r="J94" s="140" t="s">
        <v>92</v>
      </c>
      <c r="K94" s="13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1" t="s">
        <v>93</v>
      </c>
      <c r="D96" s="35"/>
      <c r="E96" s="35"/>
      <c r="F96" s="35"/>
      <c r="G96" s="35"/>
      <c r="H96" s="35"/>
      <c r="I96" s="35"/>
      <c r="J96" s="83">
        <f>J123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94</v>
      </c>
    </row>
    <row r="97" spans="1:31" s="9" customFormat="1" ht="24.95" customHeight="1">
      <c r="B97" s="142"/>
      <c r="C97" s="143"/>
      <c r="D97" s="144" t="s">
        <v>95</v>
      </c>
      <c r="E97" s="145"/>
      <c r="F97" s="145"/>
      <c r="G97" s="145"/>
      <c r="H97" s="145"/>
      <c r="I97" s="145"/>
      <c r="J97" s="146">
        <f>J124</f>
        <v>0</v>
      </c>
      <c r="K97" s="143"/>
      <c r="L97" s="147"/>
    </row>
    <row r="98" spans="1:31" s="10" customFormat="1" ht="19.899999999999999" customHeight="1">
      <c r="B98" s="148"/>
      <c r="C98" s="149"/>
      <c r="D98" s="150" t="s">
        <v>96</v>
      </c>
      <c r="E98" s="151"/>
      <c r="F98" s="151"/>
      <c r="G98" s="151"/>
      <c r="H98" s="151"/>
      <c r="I98" s="151"/>
      <c r="J98" s="152">
        <f>J125</f>
        <v>0</v>
      </c>
      <c r="K98" s="149"/>
      <c r="L98" s="153"/>
    </row>
    <row r="99" spans="1:31" s="10" customFormat="1" ht="19.899999999999999" customHeight="1">
      <c r="B99" s="148"/>
      <c r="C99" s="149"/>
      <c r="D99" s="150" t="s">
        <v>97</v>
      </c>
      <c r="E99" s="151"/>
      <c r="F99" s="151"/>
      <c r="G99" s="151"/>
      <c r="H99" s="151"/>
      <c r="I99" s="151"/>
      <c r="J99" s="152">
        <f>J128</f>
        <v>0</v>
      </c>
      <c r="K99" s="149"/>
      <c r="L99" s="153"/>
    </row>
    <row r="100" spans="1:31" s="10" customFormat="1" ht="19.899999999999999" customHeight="1">
      <c r="B100" s="148"/>
      <c r="C100" s="149"/>
      <c r="D100" s="150" t="s">
        <v>98</v>
      </c>
      <c r="E100" s="151"/>
      <c r="F100" s="151"/>
      <c r="G100" s="151"/>
      <c r="H100" s="151"/>
      <c r="I100" s="151"/>
      <c r="J100" s="152">
        <f>J137</f>
        <v>0</v>
      </c>
      <c r="K100" s="149"/>
      <c r="L100" s="153"/>
    </row>
    <row r="101" spans="1:31" s="10" customFormat="1" ht="19.899999999999999" customHeight="1">
      <c r="B101" s="148"/>
      <c r="C101" s="149"/>
      <c r="D101" s="150" t="s">
        <v>99</v>
      </c>
      <c r="E101" s="151"/>
      <c r="F101" s="151"/>
      <c r="G101" s="151"/>
      <c r="H101" s="151"/>
      <c r="I101" s="151"/>
      <c r="J101" s="152">
        <f>J141</f>
        <v>0</v>
      </c>
      <c r="K101" s="149"/>
      <c r="L101" s="153"/>
    </row>
    <row r="102" spans="1:31" s="10" customFormat="1" ht="19.899999999999999" customHeight="1">
      <c r="B102" s="148"/>
      <c r="C102" s="149"/>
      <c r="D102" s="150" t="s">
        <v>100</v>
      </c>
      <c r="E102" s="151"/>
      <c r="F102" s="151"/>
      <c r="G102" s="151"/>
      <c r="H102" s="151"/>
      <c r="I102" s="151"/>
      <c r="J102" s="152">
        <f>J152</f>
        <v>0</v>
      </c>
      <c r="K102" s="149"/>
      <c r="L102" s="153"/>
    </row>
    <row r="103" spans="1:31" s="10" customFormat="1" ht="19.899999999999999" customHeight="1">
      <c r="B103" s="148"/>
      <c r="C103" s="149"/>
      <c r="D103" s="150" t="s">
        <v>101</v>
      </c>
      <c r="E103" s="151"/>
      <c r="F103" s="151"/>
      <c r="G103" s="151"/>
      <c r="H103" s="151"/>
      <c r="I103" s="151"/>
      <c r="J103" s="152">
        <f>J157</f>
        <v>0</v>
      </c>
      <c r="K103" s="149"/>
      <c r="L103" s="153"/>
    </row>
    <row r="104" spans="1:31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102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80" t="str">
        <f>E7</f>
        <v>Oprava místních komunikací ve Frenštátě p.R.</v>
      </c>
      <c r="F113" s="281"/>
      <c r="G113" s="281"/>
      <c r="H113" s="281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88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30" customHeight="1">
      <c r="A115" s="33"/>
      <c r="B115" s="34"/>
      <c r="C115" s="35"/>
      <c r="D115" s="35"/>
      <c r="E115" s="251" t="str">
        <f>E9</f>
        <v>03 - Oprava místní komunikace Papratná - odbočka ke hranici k.ú.Trojanovice</v>
      </c>
      <c r="F115" s="282"/>
      <c r="G115" s="282"/>
      <c r="H115" s="282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F12</f>
        <v>Frenštát pod Radhoštěm</v>
      </c>
      <c r="G117" s="35"/>
      <c r="H117" s="35"/>
      <c r="I117" s="28" t="s">
        <v>22</v>
      </c>
      <c r="J117" s="65" t="str">
        <f>IF(J12="","",J12)</f>
        <v>7. 12. 2020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24</v>
      </c>
      <c r="D119" s="35"/>
      <c r="E119" s="35"/>
      <c r="F119" s="26" t="str">
        <f>E15</f>
        <v xml:space="preserve"> </v>
      </c>
      <c r="G119" s="35"/>
      <c r="H119" s="35"/>
      <c r="I119" s="28" t="s">
        <v>30</v>
      </c>
      <c r="J119" s="31" t="str">
        <f>E21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28</v>
      </c>
      <c r="D120" s="35"/>
      <c r="E120" s="35"/>
      <c r="F120" s="26" t="str">
        <f>IF(E18="","",E18)</f>
        <v>Vyplň údaj</v>
      </c>
      <c r="G120" s="35"/>
      <c r="H120" s="35"/>
      <c r="I120" s="28" t="s">
        <v>32</v>
      </c>
      <c r="J120" s="31" t="str">
        <f>E24</f>
        <v>Ing.Marie Zapletalová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54"/>
      <c r="B122" s="155"/>
      <c r="C122" s="156" t="s">
        <v>103</v>
      </c>
      <c r="D122" s="157" t="s">
        <v>61</v>
      </c>
      <c r="E122" s="157" t="s">
        <v>57</v>
      </c>
      <c r="F122" s="157" t="s">
        <v>58</v>
      </c>
      <c r="G122" s="157" t="s">
        <v>104</v>
      </c>
      <c r="H122" s="157" t="s">
        <v>105</v>
      </c>
      <c r="I122" s="157" t="s">
        <v>106</v>
      </c>
      <c r="J122" s="157" t="s">
        <v>92</v>
      </c>
      <c r="K122" s="158" t="s">
        <v>107</v>
      </c>
      <c r="L122" s="159"/>
      <c r="M122" s="74" t="s">
        <v>1</v>
      </c>
      <c r="N122" s="75" t="s">
        <v>40</v>
      </c>
      <c r="O122" s="75" t="s">
        <v>108</v>
      </c>
      <c r="P122" s="75" t="s">
        <v>109</v>
      </c>
      <c r="Q122" s="75" t="s">
        <v>110</v>
      </c>
      <c r="R122" s="75" t="s">
        <v>111</v>
      </c>
      <c r="S122" s="75" t="s">
        <v>112</v>
      </c>
      <c r="T122" s="76" t="s">
        <v>113</v>
      </c>
      <c r="U122" s="154"/>
      <c r="V122" s="154"/>
      <c r="W122" s="154"/>
      <c r="X122" s="154"/>
      <c r="Y122" s="154"/>
      <c r="Z122" s="154"/>
      <c r="AA122" s="154"/>
      <c r="AB122" s="154"/>
      <c r="AC122" s="154"/>
      <c r="AD122" s="154"/>
      <c r="AE122" s="154"/>
    </row>
    <row r="123" spans="1:65" s="2" customFormat="1" ht="22.9" customHeight="1">
      <c r="A123" s="33"/>
      <c r="B123" s="34"/>
      <c r="C123" s="81" t="s">
        <v>114</v>
      </c>
      <c r="D123" s="35"/>
      <c r="E123" s="35"/>
      <c r="F123" s="35"/>
      <c r="G123" s="35"/>
      <c r="H123" s="35"/>
      <c r="I123" s="35"/>
      <c r="J123" s="160">
        <f>BK123</f>
        <v>0</v>
      </c>
      <c r="K123" s="35"/>
      <c r="L123" s="38"/>
      <c r="M123" s="77"/>
      <c r="N123" s="161"/>
      <c r="O123" s="78"/>
      <c r="P123" s="162">
        <f>P124</f>
        <v>0</v>
      </c>
      <c r="Q123" s="78"/>
      <c r="R123" s="162">
        <f>R124</f>
        <v>198.84210999999996</v>
      </c>
      <c r="S123" s="78"/>
      <c r="T123" s="163">
        <f>T124</f>
        <v>244.721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75</v>
      </c>
      <c r="AU123" s="16" t="s">
        <v>94</v>
      </c>
      <c r="BK123" s="164">
        <f>BK124</f>
        <v>0</v>
      </c>
    </row>
    <row r="124" spans="1:65" s="12" customFormat="1" ht="25.9" customHeight="1">
      <c r="B124" s="165"/>
      <c r="C124" s="166"/>
      <c r="D124" s="167" t="s">
        <v>75</v>
      </c>
      <c r="E124" s="168" t="s">
        <v>115</v>
      </c>
      <c r="F124" s="168" t="s">
        <v>116</v>
      </c>
      <c r="G124" s="166"/>
      <c r="H124" s="166"/>
      <c r="I124" s="169"/>
      <c r="J124" s="170">
        <f>BK124</f>
        <v>0</v>
      </c>
      <c r="K124" s="166"/>
      <c r="L124" s="171"/>
      <c r="M124" s="172"/>
      <c r="N124" s="173"/>
      <c r="O124" s="173"/>
      <c r="P124" s="174">
        <f>P125+P128+P137+P141+P152+P157</f>
        <v>0</v>
      </c>
      <c r="Q124" s="173"/>
      <c r="R124" s="174">
        <f>R125+R128+R137+R141+R152+R157</f>
        <v>198.84210999999996</v>
      </c>
      <c r="S124" s="173"/>
      <c r="T124" s="175">
        <f>T125+T128+T137+T141+T152+T157</f>
        <v>244.721</v>
      </c>
      <c r="AR124" s="176" t="s">
        <v>84</v>
      </c>
      <c r="AT124" s="177" t="s">
        <v>75</v>
      </c>
      <c r="AU124" s="177" t="s">
        <v>76</v>
      </c>
      <c r="AY124" s="176" t="s">
        <v>117</v>
      </c>
      <c r="BK124" s="178">
        <f>BK125+BK128+BK137+BK141+BK152+BK157</f>
        <v>0</v>
      </c>
    </row>
    <row r="125" spans="1:65" s="12" customFormat="1" ht="22.9" customHeight="1">
      <c r="B125" s="165"/>
      <c r="C125" s="166"/>
      <c r="D125" s="167" t="s">
        <v>75</v>
      </c>
      <c r="E125" s="179" t="s">
        <v>84</v>
      </c>
      <c r="F125" s="179" t="s">
        <v>118</v>
      </c>
      <c r="G125" s="166"/>
      <c r="H125" s="166"/>
      <c r="I125" s="169"/>
      <c r="J125" s="180">
        <f>BK125</f>
        <v>0</v>
      </c>
      <c r="K125" s="166"/>
      <c r="L125" s="171"/>
      <c r="M125" s="172"/>
      <c r="N125" s="173"/>
      <c r="O125" s="173"/>
      <c r="P125" s="174">
        <f>SUM(P126:P127)</f>
        <v>0</v>
      </c>
      <c r="Q125" s="173"/>
      <c r="R125" s="174">
        <f>SUM(R126:R127)</f>
        <v>9.715E-2</v>
      </c>
      <c r="S125" s="173"/>
      <c r="T125" s="175">
        <f>SUM(T126:T127)</f>
        <v>134.06700000000001</v>
      </c>
      <c r="AR125" s="176" t="s">
        <v>84</v>
      </c>
      <c r="AT125" s="177" t="s">
        <v>75</v>
      </c>
      <c r="AU125" s="177" t="s">
        <v>84</v>
      </c>
      <c r="AY125" s="176" t="s">
        <v>117</v>
      </c>
      <c r="BK125" s="178">
        <f>SUM(BK126:BK127)</f>
        <v>0</v>
      </c>
    </row>
    <row r="126" spans="1:65" s="2" customFormat="1" ht="55.5" customHeight="1">
      <c r="A126" s="33"/>
      <c r="B126" s="34"/>
      <c r="C126" s="181" t="s">
        <v>84</v>
      </c>
      <c r="D126" s="181" t="s">
        <v>119</v>
      </c>
      <c r="E126" s="182" t="s">
        <v>120</v>
      </c>
      <c r="F126" s="183" t="s">
        <v>121</v>
      </c>
      <c r="G126" s="184" t="s">
        <v>122</v>
      </c>
      <c r="H126" s="185">
        <v>1943</v>
      </c>
      <c r="I126" s="186"/>
      <c r="J126" s="187">
        <f>ROUND(I126*H126,2)</f>
        <v>0</v>
      </c>
      <c r="K126" s="183" t="s">
        <v>123</v>
      </c>
      <c r="L126" s="38"/>
      <c r="M126" s="188" t="s">
        <v>1</v>
      </c>
      <c r="N126" s="189" t="s">
        <v>41</v>
      </c>
      <c r="O126" s="70"/>
      <c r="P126" s="190">
        <f>O126*H126</f>
        <v>0</v>
      </c>
      <c r="Q126" s="190">
        <v>5.0000000000000002E-5</v>
      </c>
      <c r="R126" s="190">
        <f>Q126*H126</f>
        <v>9.715E-2</v>
      </c>
      <c r="S126" s="190">
        <v>6.9000000000000006E-2</v>
      </c>
      <c r="T126" s="191">
        <f>S126*H126</f>
        <v>134.06700000000001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2" t="s">
        <v>124</v>
      </c>
      <c r="AT126" s="192" t="s">
        <v>119</v>
      </c>
      <c r="AU126" s="192" t="s">
        <v>86</v>
      </c>
      <c r="AY126" s="16" t="s">
        <v>117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6" t="s">
        <v>84</v>
      </c>
      <c r="BK126" s="193">
        <f>ROUND(I126*H126,2)</f>
        <v>0</v>
      </c>
      <c r="BL126" s="16" t="s">
        <v>124</v>
      </c>
      <c r="BM126" s="192" t="s">
        <v>125</v>
      </c>
    </row>
    <row r="127" spans="1:65" s="13" customFormat="1" ht="11.25">
      <c r="B127" s="194"/>
      <c r="C127" s="195"/>
      <c r="D127" s="196" t="s">
        <v>126</v>
      </c>
      <c r="E127" s="197" t="s">
        <v>1</v>
      </c>
      <c r="F127" s="198" t="s">
        <v>127</v>
      </c>
      <c r="G127" s="195"/>
      <c r="H127" s="199">
        <v>1943</v>
      </c>
      <c r="I127" s="200"/>
      <c r="J127" s="195"/>
      <c r="K127" s="195"/>
      <c r="L127" s="201"/>
      <c r="M127" s="202"/>
      <c r="N127" s="203"/>
      <c r="O127" s="203"/>
      <c r="P127" s="203"/>
      <c r="Q127" s="203"/>
      <c r="R127" s="203"/>
      <c r="S127" s="203"/>
      <c r="T127" s="204"/>
      <c r="AT127" s="205" t="s">
        <v>126</v>
      </c>
      <c r="AU127" s="205" t="s">
        <v>86</v>
      </c>
      <c r="AV127" s="13" t="s">
        <v>86</v>
      </c>
      <c r="AW127" s="13" t="s">
        <v>31</v>
      </c>
      <c r="AX127" s="13" t="s">
        <v>84</v>
      </c>
      <c r="AY127" s="205" t="s">
        <v>117</v>
      </c>
    </row>
    <row r="128" spans="1:65" s="12" customFormat="1" ht="22.9" customHeight="1">
      <c r="B128" s="165"/>
      <c r="C128" s="166"/>
      <c r="D128" s="167" t="s">
        <v>75</v>
      </c>
      <c r="E128" s="179" t="s">
        <v>128</v>
      </c>
      <c r="F128" s="179" t="s">
        <v>129</v>
      </c>
      <c r="G128" s="166"/>
      <c r="H128" s="166"/>
      <c r="I128" s="169"/>
      <c r="J128" s="180">
        <f>BK128</f>
        <v>0</v>
      </c>
      <c r="K128" s="166"/>
      <c r="L128" s="171"/>
      <c r="M128" s="172"/>
      <c r="N128" s="173"/>
      <c r="O128" s="173"/>
      <c r="P128" s="174">
        <f>SUM(P129:P136)</f>
        <v>0</v>
      </c>
      <c r="Q128" s="173"/>
      <c r="R128" s="174">
        <f>SUM(R129:R136)</f>
        <v>197.25133999999997</v>
      </c>
      <c r="S128" s="173"/>
      <c r="T128" s="175">
        <f>SUM(T129:T136)</f>
        <v>0</v>
      </c>
      <c r="AR128" s="176" t="s">
        <v>84</v>
      </c>
      <c r="AT128" s="177" t="s">
        <v>75</v>
      </c>
      <c r="AU128" s="177" t="s">
        <v>84</v>
      </c>
      <c r="AY128" s="176" t="s">
        <v>117</v>
      </c>
      <c r="BK128" s="178">
        <f>SUM(BK129:BK136)</f>
        <v>0</v>
      </c>
    </row>
    <row r="129" spans="1:65" s="2" customFormat="1" ht="36">
      <c r="A129" s="33"/>
      <c r="B129" s="34"/>
      <c r="C129" s="181" t="s">
        <v>86</v>
      </c>
      <c r="D129" s="181" t="s">
        <v>119</v>
      </c>
      <c r="E129" s="182" t="s">
        <v>130</v>
      </c>
      <c r="F129" s="183" t="s">
        <v>131</v>
      </c>
      <c r="G129" s="184" t="s">
        <v>122</v>
      </c>
      <c r="H129" s="185">
        <v>362</v>
      </c>
      <c r="I129" s="186"/>
      <c r="J129" s="187">
        <f>ROUND(I129*H129,2)</f>
        <v>0</v>
      </c>
      <c r="K129" s="183" t="s">
        <v>123</v>
      </c>
      <c r="L129" s="38"/>
      <c r="M129" s="188" t="s">
        <v>1</v>
      </c>
      <c r="N129" s="189" t="s">
        <v>41</v>
      </c>
      <c r="O129" s="70"/>
      <c r="P129" s="190">
        <f>O129*H129</f>
        <v>0</v>
      </c>
      <c r="Q129" s="190">
        <v>0.32400000000000001</v>
      </c>
      <c r="R129" s="190">
        <f>Q129*H129</f>
        <v>117.288</v>
      </c>
      <c r="S129" s="190">
        <v>0</v>
      </c>
      <c r="T129" s="19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2" t="s">
        <v>124</v>
      </c>
      <c r="AT129" s="192" t="s">
        <v>119</v>
      </c>
      <c r="AU129" s="192" t="s">
        <v>86</v>
      </c>
      <c r="AY129" s="16" t="s">
        <v>117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6" t="s">
        <v>84</v>
      </c>
      <c r="BK129" s="193">
        <f>ROUND(I129*H129,2)</f>
        <v>0</v>
      </c>
      <c r="BL129" s="16" t="s">
        <v>124</v>
      </c>
      <c r="BM129" s="192" t="s">
        <v>132</v>
      </c>
    </row>
    <row r="130" spans="1:65" s="13" customFormat="1" ht="11.25">
      <c r="B130" s="194"/>
      <c r="C130" s="195"/>
      <c r="D130" s="196" t="s">
        <v>126</v>
      </c>
      <c r="E130" s="197" t="s">
        <v>1</v>
      </c>
      <c r="F130" s="198" t="s">
        <v>133</v>
      </c>
      <c r="G130" s="195"/>
      <c r="H130" s="199">
        <v>227</v>
      </c>
      <c r="I130" s="200"/>
      <c r="J130" s="195"/>
      <c r="K130" s="195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126</v>
      </c>
      <c r="AU130" s="205" t="s">
        <v>86</v>
      </c>
      <c r="AV130" s="13" t="s">
        <v>86</v>
      </c>
      <c r="AW130" s="13" t="s">
        <v>31</v>
      </c>
      <c r="AX130" s="13" t="s">
        <v>76</v>
      </c>
      <c r="AY130" s="205" t="s">
        <v>117</v>
      </c>
    </row>
    <row r="131" spans="1:65" s="13" customFormat="1" ht="11.25">
      <c r="B131" s="194"/>
      <c r="C131" s="195"/>
      <c r="D131" s="196" t="s">
        <v>126</v>
      </c>
      <c r="E131" s="197" t="s">
        <v>1</v>
      </c>
      <c r="F131" s="198" t="s">
        <v>134</v>
      </c>
      <c r="G131" s="195"/>
      <c r="H131" s="199">
        <v>135</v>
      </c>
      <c r="I131" s="200"/>
      <c r="J131" s="195"/>
      <c r="K131" s="195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126</v>
      </c>
      <c r="AU131" s="205" t="s">
        <v>86</v>
      </c>
      <c r="AV131" s="13" t="s">
        <v>86</v>
      </c>
      <c r="AW131" s="13" t="s">
        <v>31</v>
      </c>
      <c r="AX131" s="13" t="s">
        <v>76</v>
      </c>
      <c r="AY131" s="205" t="s">
        <v>117</v>
      </c>
    </row>
    <row r="132" spans="1:65" s="14" customFormat="1" ht="11.25">
      <c r="B132" s="206"/>
      <c r="C132" s="207"/>
      <c r="D132" s="196" t="s">
        <v>126</v>
      </c>
      <c r="E132" s="208" t="s">
        <v>1</v>
      </c>
      <c r="F132" s="209" t="s">
        <v>135</v>
      </c>
      <c r="G132" s="207"/>
      <c r="H132" s="210">
        <v>362</v>
      </c>
      <c r="I132" s="211"/>
      <c r="J132" s="207"/>
      <c r="K132" s="207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126</v>
      </c>
      <c r="AU132" s="216" t="s">
        <v>86</v>
      </c>
      <c r="AV132" s="14" t="s">
        <v>124</v>
      </c>
      <c r="AW132" s="14" t="s">
        <v>31</v>
      </c>
      <c r="AX132" s="14" t="s">
        <v>84</v>
      </c>
      <c r="AY132" s="216" t="s">
        <v>117</v>
      </c>
    </row>
    <row r="133" spans="1:65" s="2" customFormat="1" ht="60">
      <c r="A133" s="33"/>
      <c r="B133" s="34"/>
      <c r="C133" s="181" t="s">
        <v>136</v>
      </c>
      <c r="D133" s="181" t="s">
        <v>119</v>
      </c>
      <c r="E133" s="182" t="s">
        <v>137</v>
      </c>
      <c r="F133" s="183" t="s">
        <v>138</v>
      </c>
      <c r="G133" s="184" t="s">
        <v>122</v>
      </c>
      <c r="H133" s="185">
        <v>389</v>
      </c>
      <c r="I133" s="186"/>
      <c r="J133" s="187">
        <f>ROUND(I133*H133,2)</f>
        <v>0</v>
      </c>
      <c r="K133" s="183" t="s">
        <v>123</v>
      </c>
      <c r="L133" s="38"/>
      <c r="M133" s="188" t="s">
        <v>1</v>
      </c>
      <c r="N133" s="189" t="s">
        <v>41</v>
      </c>
      <c r="O133" s="70"/>
      <c r="P133" s="190">
        <f>O133*H133</f>
        <v>0</v>
      </c>
      <c r="Q133" s="190">
        <v>0.16794999999999999</v>
      </c>
      <c r="R133" s="190">
        <f>Q133*H133</f>
        <v>65.332549999999998</v>
      </c>
      <c r="S133" s="190">
        <v>0</v>
      </c>
      <c r="T133" s="19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2" t="s">
        <v>124</v>
      </c>
      <c r="AT133" s="192" t="s">
        <v>119</v>
      </c>
      <c r="AU133" s="192" t="s">
        <v>86</v>
      </c>
      <c r="AY133" s="16" t="s">
        <v>117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6" t="s">
        <v>84</v>
      </c>
      <c r="BK133" s="193">
        <f>ROUND(I133*H133,2)</f>
        <v>0</v>
      </c>
      <c r="BL133" s="16" t="s">
        <v>124</v>
      </c>
      <c r="BM133" s="192" t="s">
        <v>139</v>
      </c>
    </row>
    <row r="134" spans="1:65" s="13" customFormat="1" ht="11.25">
      <c r="B134" s="194"/>
      <c r="C134" s="195"/>
      <c r="D134" s="196" t="s">
        <v>126</v>
      </c>
      <c r="E134" s="197" t="s">
        <v>1</v>
      </c>
      <c r="F134" s="198" t="s">
        <v>140</v>
      </c>
      <c r="G134" s="195"/>
      <c r="H134" s="199">
        <v>389</v>
      </c>
      <c r="I134" s="200"/>
      <c r="J134" s="195"/>
      <c r="K134" s="195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126</v>
      </c>
      <c r="AU134" s="205" t="s">
        <v>86</v>
      </c>
      <c r="AV134" s="13" t="s">
        <v>86</v>
      </c>
      <c r="AW134" s="13" t="s">
        <v>31</v>
      </c>
      <c r="AX134" s="13" t="s">
        <v>84</v>
      </c>
      <c r="AY134" s="205" t="s">
        <v>117</v>
      </c>
    </row>
    <row r="135" spans="1:65" s="2" customFormat="1" ht="24">
      <c r="A135" s="33"/>
      <c r="B135" s="34"/>
      <c r="C135" s="181" t="s">
        <v>124</v>
      </c>
      <c r="D135" s="181" t="s">
        <v>119</v>
      </c>
      <c r="E135" s="182" t="s">
        <v>141</v>
      </c>
      <c r="F135" s="183" t="s">
        <v>142</v>
      </c>
      <c r="G135" s="184" t="s">
        <v>122</v>
      </c>
      <c r="H135" s="185">
        <v>1943</v>
      </c>
      <c r="I135" s="186"/>
      <c r="J135" s="187">
        <f>ROUND(I135*H135,2)</f>
        <v>0</v>
      </c>
      <c r="K135" s="183" t="s">
        <v>123</v>
      </c>
      <c r="L135" s="38"/>
      <c r="M135" s="188" t="s">
        <v>1</v>
      </c>
      <c r="N135" s="189" t="s">
        <v>41</v>
      </c>
      <c r="O135" s="70"/>
      <c r="P135" s="190">
        <f>O135*H135</f>
        <v>0</v>
      </c>
      <c r="Q135" s="190">
        <v>7.5300000000000002E-3</v>
      </c>
      <c r="R135" s="190">
        <f>Q135*H135</f>
        <v>14.630790000000001</v>
      </c>
      <c r="S135" s="190">
        <v>0</v>
      </c>
      <c r="T135" s="19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2" t="s">
        <v>124</v>
      </c>
      <c r="AT135" s="192" t="s">
        <v>119</v>
      </c>
      <c r="AU135" s="192" t="s">
        <v>86</v>
      </c>
      <c r="AY135" s="16" t="s">
        <v>117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6" t="s">
        <v>84</v>
      </c>
      <c r="BK135" s="193">
        <f>ROUND(I135*H135,2)</f>
        <v>0</v>
      </c>
      <c r="BL135" s="16" t="s">
        <v>124</v>
      </c>
      <c r="BM135" s="192" t="s">
        <v>143</v>
      </c>
    </row>
    <row r="136" spans="1:65" s="2" customFormat="1" ht="44.25" customHeight="1">
      <c r="A136" s="33"/>
      <c r="B136" s="34"/>
      <c r="C136" s="181" t="s">
        <v>128</v>
      </c>
      <c r="D136" s="181" t="s">
        <v>119</v>
      </c>
      <c r="E136" s="182" t="s">
        <v>144</v>
      </c>
      <c r="F136" s="183" t="s">
        <v>145</v>
      </c>
      <c r="G136" s="184" t="s">
        <v>122</v>
      </c>
      <c r="H136" s="185">
        <v>1943</v>
      </c>
      <c r="I136" s="186"/>
      <c r="J136" s="187">
        <f>ROUND(I136*H136,2)</f>
        <v>0</v>
      </c>
      <c r="K136" s="183" t="s">
        <v>123</v>
      </c>
      <c r="L136" s="38"/>
      <c r="M136" s="188" t="s">
        <v>1</v>
      </c>
      <c r="N136" s="189" t="s">
        <v>41</v>
      </c>
      <c r="O136" s="70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2" t="s">
        <v>124</v>
      </c>
      <c r="AT136" s="192" t="s">
        <v>119</v>
      </c>
      <c r="AU136" s="192" t="s">
        <v>86</v>
      </c>
      <c r="AY136" s="16" t="s">
        <v>117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6" t="s">
        <v>84</v>
      </c>
      <c r="BK136" s="193">
        <f>ROUND(I136*H136,2)</f>
        <v>0</v>
      </c>
      <c r="BL136" s="16" t="s">
        <v>124</v>
      </c>
      <c r="BM136" s="192" t="s">
        <v>146</v>
      </c>
    </row>
    <row r="137" spans="1:65" s="12" customFormat="1" ht="22.9" customHeight="1">
      <c r="B137" s="165"/>
      <c r="C137" s="166"/>
      <c r="D137" s="167" t="s">
        <v>75</v>
      </c>
      <c r="E137" s="179" t="s">
        <v>147</v>
      </c>
      <c r="F137" s="179" t="s">
        <v>148</v>
      </c>
      <c r="G137" s="166"/>
      <c r="H137" s="166"/>
      <c r="I137" s="169"/>
      <c r="J137" s="180">
        <f>BK137</f>
        <v>0</v>
      </c>
      <c r="K137" s="166"/>
      <c r="L137" s="171"/>
      <c r="M137" s="172"/>
      <c r="N137" s="173"/>
      <c r="O137" s="173"/>
      <c r="P137" s="174">
        <f>SUM(P138:P140)</f>
        <v>0</v>
      </c>
      <c r="Q137" s="173"/>
      <c r="R137" s="174">
        <f>SUM(R138:R140)</f>
        <v>1.4736400000000001</v>
      </c>
      <c r="S137" s="173"/>
      <c r="T137" s="175">
        <f>SUM(T138:T140)</f>
        <v>0</v>
      </c>
      <c r="AR137" s="176" t="s">
        <v>84</v>
      </c>
      <c r="AT137" s="177" t="s">
        <v>75</v>
      </c>
      <c r="AU137" s="177" t="s">
        <v>84</v>
      </c>
      <c r="AY137" s="176" t="s">
        <v>117</v>
      </c>
      <c r="BK137" s="178">
        <f>SUM(BK138:BK140)</f>
        <v>0</v>
      </c>
    </row>
    <row r="138" spans="1:65" s="2" customFormat="1" ht="24">
      <c r="A138" s="33"/>
      <c r="B138" s="34"/>
      <c r="C138" s="181" t="s">
        <v>149</v>
      </c>
      <c r="D138" s="181" t="s">
        <v>119</v>
      </c>
      <c r="E138" s="182" t="s">
        <v>150</v>
      </c>
      <c r="F138" s="183" t="s">
        <v>151</v>
      </c>
      <c r="G138" s="184" t="s">
        <v>152</v>
      </c>
      <c r="H138" s="185">
        <v>2</v>
      </c>
      <c r="I138" s="186"/>
      <c r="J138" s="187">
        <f>ROUND(I138*H138,2)</f>
        <v>0</v>
      </c>
      <c r="K138" s="183" t="s">
        <v>123</v>
      </c>
      <c r="L138" s="38"/>
      <c r="M138" s="188" t="s">
        <v>1</v>
      </c>
      <c r="N138" s="189" t="s">
        <v>41</v>
      </c>
      <c r="O138" s="70"/>
      <c r="P138" s="190">
        <f>O138*H138</f>
        <v>0</v>
      </c>
      <c r="Q138" s="190">
        <v>0.21734000000000001</v>
      </c>
      <c r="R138" s="190">
        <f>Q138*H138</f>
        <v>0.43468000000000001</v>
      </c>
      <c r="S138" s="190">
        <v>0</v>
      </c>
      <c r="T138" s="191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2" t="s">
        <v>124</v>
      </c>
      <c r="AT138" s="192" t="s">
        <v>119</v>
      </c>
      <c r="AU138" s="192" t="s">
        <v>86</v>
      </c>
      <c r="AY138" s="16" t="s">
        <v>117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6" t="s">
        <v>84</v>
      </c>
      <c r="BK138" s="193">
        <f>ROUND(I138*H138,2)</f>
        <v>0</v>
      </c>
      <c r="BL138" s="16" t="s">
        <v>124</v>
      </c>
      <c r="BM138" s="192" t="s">
        <v>153</v>
      </c>
    </row>
    <row r="139" spans="1:65" s="2" customFormat="1" ht="24">
      <c r="A139" s="33"/>
      <c r="B139" s="34"/>
      <c r="C139" s="217" t="s">
        <v>154</v>
      </c>
      <c r="D139" s="217" t="s">
        <v>155</v>
      </c>
      <c r="E139" s="218" t="s">
        <v>156</v>
      </c>
      <c r="F139" s="219" t="s">
        <v>157</v>
      </c>
      <c r="G139" s="220" t="s">
        <v>152</v>
      </c>
      <c r="H139" s="221">
        <v>2</v>
      </c>
      <c r="I139" s="222"/>
      <c r="J139" s="223">
        <f>ROUND(I139*H139,2)</f>
        <v>0</v>
      </c>
      <c r="K139" s="219" t="s">
        <v>123</v>
      </c>
      <c r="L139" s="224"/>
      <c r="M139" s="225" t="s">
        <v>1</v>
      </c>
      <c r="N139" s="226" t="s">
        <v>41</v>
      </c>
      <c r="O139" s="70"/>
      <c r="P139" s="190">
        <f>O139*H139</f>
        <v>0</v>
      </c>
      <c r="Q139" s="190">
        <v>9.5799999999999996E-2</v>
      </c>
      <c r="R139" s="190">
        <f>Q139*H139</f>
        <v>0.19159999999999999</v>
      </c>
      <c r="S139" s="190">
        <v>0</v>
      </c>
      <c r="T139" s="19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2" t="s">
        <v>147</v>
      </c>
      <c r="AT139" s="192" t="s">
        <v>155</v>
      </c>
      <c r="AU139" s="192" t="s">
        <v>86</v>
      </c>
      <c r="AY139" s="16" t="s">
        <v>117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6" t="s">
        <v>84</v>
      </c>
      <c r="BK139" s="193">
        <f>ROUND(I139*H139,2)</f>
        <v>0</v>
      </c>
      <c r="BL139" s="16" t="s">
        <v>124</v>
      </c>
      <c r="BM139" s="192" t="s">
        <v>158</v>
      </c>
    </row>
    <row r="140" spans="1:65" s="2" customFormat="1" ht="24">
      <c r="A140" s="33"/>
      <c r="B140" s="34"/>
      <c r="C140" s="181" t="s">
        <v>147</v>
      </c>
      <c r="D140" s="181" t="s">
        <v>119</v>
      </c>
      <c r="E140" s="182" t="s">
        <v>159</v>
      </c>
      <c r="F140" s="183" t="s">
        <v>160</v>
      </c>
      <c r="G140" s="184" t="s">
        <v>152</v>
      </c>
      <c r="H140" s="185">
        <v>2</v>
      </c>
      <c r="I140" s="186"/>
      <c r="J140" s="187">
        <f>ROUND(I140*H140,2)</f>
        <v>0</v>
      </c>
      <c r="K140" s="183" t="s">
        <v>123</v>
      </c>
      <c r="L140" s="38"/>
      <c r="M140" s="188" t="s">
        <v>1</v>
      </c>
      <c r="N140" s="189" t="s">
        <v>41</v>
      </c>
      <c r="O140" s="70"/>
      <c r="P140" s="190">
        <f>O140*H140</f>
        <v>0</v>
      </c>
      <c r="Q140" s="190">
        <v>0.42368</v>
      </c>
      <c r="R140" s="190">
        <f>Q140*H140</f>
        <v>0.84736</v>
      </c>
      <c r="S140" s="190">
        <v>0</v>
      </c>
      <c r="T140" s="19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2" t="s">
        <v>124</v>
      </c>
      <c r="AT140" s="192" t="s">
        <v>119</v>
      </c>
      <c r="AU140" s="192" t="s">
        <v>86</v>
      </c>
      <c r="AY140" s="16" t="s">
        <v>117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6" t="s">
        <v>84</v>
      </c>
      <c r="BK140" s="193">
        <f>ROUND(I140*H140,2)</f>
        <v>0</v>
      </c>
      <c r="BL140" s="16" t="s">
        <v>124</v>
      </c>
      <c r="BM140" s="192" t="s">
        <v>161</v>
      </c>
    </row>
    <row r="141" spans="1:65" s="12" customFormat="1" ht="22.9" customHeight="1">
      <c r="B141" s="165"/>
      <c r="C141" s="166"/>
      <c r="D141" s="167" t="s">
        <v>75</v>
      </c>
      <c r="E141" s="179" t="s">
        <v>162</v>
      </c>
      <c r="F141" s="179" t="s">
        <v>163</v>
      </c>
      <c r="G141" s="166"/>
      <c r="H141" s="166"/>
      <c r="I141" s="169"/>
      <c r="J141" s="180">
        <f>BK141</f>
        <v>0</v>
      </c>
      <c r="K141" s="166"/>
      <c r="L141" s="171"/>
      <c r="M141" s="172"/>
      <c r="N141" s="173"/>
      <c r="O141" s="173"/>
      <c r="P141" s="174">
        <f>SUM(P142:P151)</f>
        <v>0</v>
      </c>
      <c r="Q141" s="173"/>
      <c r="R141" s="174">
        <f>SUM(R142:R151)</f>
        <v>1.9979999999999998E-2</v>
      </c>
      <c r="S141" s="173"/>
      <c r="T141" s="175">
        <f>SUM(T142:T151)</f>
        <v>110.654</v>
      </c>
      <c r="AR141" s="176" t="s">
        <v>84</v>
      </c>
      <c r="AT141" s="177" t="s">
        <v>75</v>
      </c>
      <c r="AU141" s="177" t="s">
        <v>84</v>
      </c>
      <c r="AY141" s="176" t="s">
        <v>117</v>
      </c>
      <c r="BK141" s="178">
        <f>SUM(BK142:BK151)</f>
        <v>0</v>
      </c>
    </row>
    <row r="142" spans="1:65" s="2" customFormat="1" ht="55.5" customHeight="1">
      <c r="A142" s="33"/>
      <c r="B142" s="34"/>
      <c r="C142" s="181" t="s">
        <v>162</v>
      </c>
      <c r="D142" s="181" t="s">
        <v>119</v>
      </c>
      <c r="E142" s="182" t="s">
        <v>164</v>
      </c>
      <c r="F142" s="183" t="s">
        <v>165</v>
      </c>
      <c r="G142" s="184" t="s">
        <v>166</v>
      </c>
      <c r="H142" s="185">
        <v>33.299999999999997</v>
      </c>
      <c r="I142" s="186"/>
      <c r="J142" s="187">
        <f>ROUND(I142*H142,2)</f>
        <v>0</v>
      </c>
      <c r="K142" s="183" t="s">
        <v>123</v>
      </c>
      <c r="L142" s="38"/>
      <c r="M142" s="188" t="s">
        <v>1</v>
      </c>
      <c r="N142" s="189" t="s">
        <v>41</v>
      </c>
      <c r="O142" s="70"/>
      <c r="P142" s="190">
        <f>O142*H142</f>
        <v>0</v>
      </c>
      <c r="Q142" s="190">
        <v>5.9999999999999995E-4</v>
      </c>
      <c r="R142" s="190">
        <f>Q142*H142</f>
        <v>1.9979999999999998E-2</v>
      </c>
      <c r="S142" s="190">
        <v>0</v>
      </c>
      <c r="T142" s="191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2" t="s">
        <v>124</v>
      </c>
      <c r="AT142" s="192" t="s">
        <v>119</v>
      </c>
      <c r="AU142" s="192" t="s">
        <v>86</v>
      </c>
      <c r="AY142" s="16" t="s">
        <v>117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6" t="s">
        <v>84</v>
      </c>
      <c r="BK142" s="193">
        <f>ROUND(I142*H142,2)</f>
        <v>0</v>
      </c>
      <c r="BL142" s="16" t="s">
        <v>124</v>
      </c>
      <c r="BM142" s="192" t="s">
        <v>167</v>
      </c>
    </row>
    <row r="143" spans="1:65" s="2" customFormat="1" ht="24">
      <c r="A143" s="33"/>
      <c r="B143" s="34"/>
      <c r="C143" s="181" t="s">
        <v>168</v>
      </c>
      <c r="D143" s="181" t="s">
        <v>119</v>
      </c>
      <c r="E143" s="182" t="s">
        <v>169</v>
      </c>
      <c r="F143" s="183" t="s">
        <v>170</v>
      </c>
      <c r="G143" s="184" t="s">
        <v>166</v>
      </c>
      <c r="H143" s="185">
        <v>33.299999999999997</v>
      </c>
      <c r="I143" s="186"/>
      <c r="J143" s="187">
        <f>ROUND(I143*H143,2)</f>
        <v>0</v>
      </c>
      <c r="K143" s="183" t="s">
        <v>123</v>
      </c>
      <c r="L143" s="38"/>
      <c r="M143" s="188" t="s">
        <v>1</v>
      </c>
      <c r="N143" s="189" t="s">
        <v>41</v>
      </c>
      <c r="O143" s="70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2" t="s">
        <v>124</v>
      </c>
      <c r="AT143" s="192" t="s">
        <v>119</v>
      </c>
      <c r="AU143" s="192" t="s">
        <v>86</v>
      </c>
      <c r="AY143" s="16" t="s">
        <v>117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6" t="s">
        <v>84</v>
      </c>
      <c r="BK143" s="193">
        <f>ROUND(I143*H143,2)</f>
        <v>0</v>
      </c>
      <c r="BL143" s="16" t="s">
        <v>124</v>
      </c>
      <c r="BM143" s="192" t="s">
        <v>171</v>
      </c>
    </row>
    <row r="144" spans="1:65" s="13" customFormat="1" ht="11.25">
      <c r="B144" s="194"/>
      <c r="C144" s="195"/>
      <c r="D144" s="196" t="s">
        <v>126</v>
      </c>
      <c r="E144" s="197" t="s">
        <v>1</v>
      </c>
      <c r="F144" s="198" t="s">
        <v>172</v>
      </c>
      <c r="G144" s="195"/>
      <c r="H144" s="199">
        <v>33.299999999999997</v>
      </c>
      <c r="I144" s="200"/>
      <c r="J144" s="195"/>
      <c r="K144" s="195"/>
      <c r="L144" s="201"/>
      <c r="M144" s="202"/>
      <c r="N144" s="203"/>
      <c r="O144" s="203"/>
      <c r="P144" s="203"/>
      <c r="Q144" s="203"/>
      <c r="R144" s="203"/>
      <c r="S144" s="203"/>
      <c r="T144" s="204"/>
      <c r="AT144" s="205" t="s">
        <v>126</v>
      </c>
      <c r="AU144" s="205" t="s">
        <v>86</v>
      </c>
      <c r="AV144" s="13" t="s">
        <v>86</v>
      </c>
      <c r="AW144" s="13" t="s">
        <v>31</v>
      </c>
      <c r="AX144" s="13" t="s">
        <v>84</v>
      </c>
      <c r="AY144" s="205" t="s">
        <v>117</v>
      </c>
    </row>
    <row r="145" spans="1:65" s="2" customFormat="1" ht="36">
      <c r="A145" s="33"/>
      <c r="B145" s="34"/>
      <c r="C145" s="181" t="s">
        <v>173</v>
      </c>
      <c r="D145" s="181" t="s">
        <v>119</v>
      </c>
      <c r="E145" s="182" t="s">
        <v>174</v>
      </c>
      <c r="F145" s="183" t="s">
        <v>175</v>
      </c>
      <c r="G145" s="184" t="s">
        <v>166</v>
      </c>
      <c r="H145" s="185">
        <v>36</v>
      </c>
      <c r="I145" s="186"/>
      <c r="J145" s="187">
        <f>ROUND(I145*H145,2)</f>
        <v>0</v>
      </c>
      <c r="K145" s="183" t="s">
        <v>1</v>
      </c>
      <c r="L145" s="38"/>
      <c r="M145" s="188" t="s">
        <v>1</v>
      </c>
      <c r="N145" s="189" t="s">
        <v>41</v>
      </c>
      <c r="O145" s="70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2" t="s">
        <v>124</v>
      </c>
      <c r="AT145" s="192" t="s">
        <v>119</v>
      </c>
      <c r="AU145" s="192" t="s">
        <v>86</v>
      </c>
      <c r="AY145" s="16" t="s">
        <v>117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6" t="s">
        <v>84</v>
      </c>
      <c r="BK145" s="193">
        <f>ROUND(I145*H145,2)</f>
        <v>0</v>
      </c>
      <c r="BL145" s="16" t="s">
        <v>124</v>
      </c>
      <c r="BM145" s="192" t="s">
        <v>176</v>
      </c>
    </row>
    <row r="146" spans="1:65" s="13" customFormat="1" ht="11.25">
      <c r="B146" s="194"/>
      <c r="C146" s="195"/>
      <c r="D146" s="196" t="s">
        <v>126</v>
      </c>
      <c r="E146" s="197" t="s">
        <v>1</v>
      </c>
      <c r="F146" s="198" t="s">
        <v>177</v>
      </c>
      <c r="G146" s="195"/>
      <c r="H146" s="199">
        <v>36</v>
      </c>
      <c r="I146" s="200"/>
      <c r="J146" s="195"/>
      <c r="K146" s="195"/>
      <c r="L146" s="201"/>
      <c r="M146" s="202"/>
      <c r="N146" s="203"/>
      <c r="O146" s="203"/>
      <c r="P146" s="203"/>
      <c r="Q146" s="203"/>
      <c r="R146" s="203"/>
      <c r="S146" s="203"/>
      <c r="T146" s="204"/>
      <c r="AT146" s="205" t="s">
        <v>126</v>
      </c>
      <c r="AU146" s="205" t="s">
        <v>86</v>
      </c>
      <c r="AV146" s="13" t="s">
        <v>86</v>
      </c>
      <c r="AW146" s="13" t="s">
        <v>31</v>
      </c>
      <c r="AX146" s="13" t="s">
        <v>84</v>
      </c>
      <c r="AY146" s="205" t="s">
        <v>117</v>
      </c>
    </row>
    <row r="147" spans="1:65" s="2" customFormat="1" ht="33" customHeight="1">
      <c r="A147" s="33"/>
      <c r="B147" s="34"/>
      <c r="C147" s="181" t="s">
        <v>178</v>
      </c>
      <c r="D147" s="181" t="s">
        <v>119</v>
      </c>
      <c r="E147" s="182" t="s">
        <v>179</v>
      </c>
      <c r="F147" s="183" t="s">
        <v>180</v>
      </c>
      <c r="G147" s="184" t="s">
        <v>122</v>
      </c>
      <c r="H147" s="185">
        <v>1943</v>
      </c>
      <c r="I147" s="186"/>
      <c r="J147" s="187">
        <f>ROUND(I147*H147,2)</f>
        <v>0</v>
      </c>
      <c r="K147" s="183" t="s">
        <v>123</v>
      </c>
      <c r="L147" s="38"/>
      <c r="M147" s="188" t="s">
        <v>1</v>
      </c>
      <c r="N147" s="189" t="s">
        <v>41</v>
      </c>
      <c r="O147" s="70"/>
      <c r="P147" s="190">
        <f>O147*H147</f>
        <v>0</v>
      </c>
      <c r="Q147" s="190">
        <v>0</v>
      </c>
      <c r="R147" s="190">
        <f>Q147*H147</f>
        <v>0</v>
      </c>
      <c r="S147" s="190">
        <v>0.01</v>
      </c>
      <c r="T147" s="191">
        <f>S147*H147</f>
        <v>19.43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2" t="s">
        <v>124</v>
      </c>
      <c r="AT147" s="192" t="s">
        <v>119</v>
      </c>
      <c r="AU147" s="192" t="s">
        <v>86</v>
      </c>
      <c r="AY147" s="16" t="s">
        <v>117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6" t="s">
        <v>84</v>
      </c>
      <c r="BK147" s="193">
        <f>ROUND(I147*H147,2)</f>
        <v>0</v>
      </c>
      <c r="BL147" s="16" t="s">
        <v>124</v>
      </c>
      <c r="BM147" s="192" t="s">
        <v>181</v>
      </c>
    </row>
    <row r="148" spans="1:65" s="2" customFormat="1" ht="66.75" customHeight="1">
      <c r="A148" s="33"/>
      <c r="B148" s="34"/>
      <c r="C148" s="181" t="s">
        <v>182</v>
      </c>
      <c r="D148" s="181" t="s">
        <v>119</v>
      </c>
      <c r="E148" s="182" t="s">
        <v>183</v>
      </c>
      <c r="F148" s="183" t="s">
        <v>184</v>
      </c>
      <c r="G148" s="184" t="s">
        <v>122</v>
      </c>
      <c r="H148" s="185">
        <v>362</v>
      </c>
      <c r="I148" s="186"/>
      <c r="J148" s="187">
        <f>ROUND(I148*H148,2)</f>
        <v>0</v>
      </c>
      <c r="K148" s="183" t="s">
        <v>123</v>
      </c>
      <c r="L148" s="38"/>
      <c r="M148" s="188" t="s">
        <v>1</v>
      </c>
      <c r="N148" s="189" t="s">
        <v>41</v>
      </c>
      <c r="O148" s="70"/>
      <c r="P148" s="190">
        <f>O148*H148</f>
        <v>0</v>
      </c>
      <c r="Q148" s="190">
        <v>0</v>
      </c>
      <c r="R148" s="190">
        <f>Q148*H148</f>
        <v>0</v>
      </c>
      <c r="S148" s="190">
        <v>0.252</v>
      </c>
      <c r="T148" s="191">
        <f>S148*H148</f>
        <v>91.224000000000004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2" t="s">
        <v>124</v>
      </c>
      <c r="AT148" s="192" t="s">
        <v>119</v>
      </c>
      <c r="AU148" s="192" t="s">
        <v>86</v>
      </c>
      <c r="AY148" s="16" t="s">
        <v>117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6" t="s">
        <v>84</v>
      </c>
      <c r="BK148" s="193">
        <f>ROUND(I148*H148,2)</f>
        <v>0</v>
      </c>
      <c r="BL148" s="16" t="s">
        <v>124</v>
      </c>
      <c r="BM148" s="192" t="s">
        <v>185</v>
      </c>
    </row>
    <row r="149" spans="1:65" s="13" customFormat="1" ht="11.25">
      <c r="B149" s="194"/>
      <c r="C149" s="195"/>
      <c r="D149" s="196" t="s">
        <v>126</v>
      </c>
      <c r="E149" s="197" t="s">
        <v>1</v>
      </c>
      <c r="F149" s="198" t="s">
        <v>133</v>
      </c>
      <c r="G149" s="195"/>
      <c r="H149" s="199">
        <v>227</v>
      </c>
      <c r="I149" s="200"/>
      <c r="J149" s="195"/>
      <c r="K149" s="195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126</v>
      </c>
      <c r="AU149" s="205" t="s">
        <v>86</v>
      </c>
      <c r="AV149" s="13" t="s">
        <v>86</v>
      </c>
      <c r="AW149" s="13" t="s">
        <v>31</v>
      </c>
      <c r="AX149" s="13" t="s">
        <v>76</v>
      </c>
      <c r="AY149" s="205" t="s">
        <v>117</v>
      </c>
    </row>
    <row r="150" spans="1:65" s="13" customFormat="1" ht="11.25">
      <c r="B150" s="194"/>
      <c r="C150" s="195"/>
      <c r="D150" s="196" t="s">
        <v>126</v>
      </c>
      <c r="E150" s="197" t="s">
        <v>1</v>
      </c>
      <c r="F150" s="198" t="s">
        <v>134</v>
      </c>
      <c r="G150" s="195"/>
      <c r="H150" s="199">
        <v>135</v>
      </c>
      <c r="I150" s="200"/>
      <c r="J150" s="195"/>
      <c r="K150" s="195"/>
      <c r="L150" s="201"/>
      <c r="M150" s="202"/>
      <c r="N150" s="203"/>
      <c r="O150" s="203"/>
      <c r="P150" s="203"/>
      <c r="Q150" s="203"/>
      <c r="R150" s="203"/>
      <c r="S150" s="203"/>
      <c r="T150" s="204"/>
      <c r="AT150" s="205" t="s">
        <v>126</v>
      </c>
      <c r="AU150" s="205" t="s">
        <v>86</v>
      </c>
      <c r="AV150" s="13" t="s">
        <v>86</v>
      </c>
      <c r="AW150" s="13" t="s">
        <v>31</v>
      </c>
      <c r="AX150" s="13" t="s">
        <v>76</v>
      </c>
      <c r="AY150" s="205" t="s">
        <v>117</v>
      </c>
    </row>
    <row r="151" spans="1:65" s="14" customFormat="1" ht="11.25">
      <c r="B151" s="206"/>
      <c r="C151" s="207"/>
      <c r="D151" s="196" t="s">
        <v>126</v>
      </c>
      <c r="E151" s="208" t="s">
        <v>1</v>
      </c>
      <c r="F151" s="209" t="s">
        <v>135</v>
      </c>
      <c r="G151" s="207"/>
      <c r="H151" s="210">
        <v>362</v>
      </c>
      <c r="I151" s="211"/>
      <c r="J151" s="207"/>
      <c r="K151" s="207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126</v>
      </c>
      <c r="AU151" s="216" t="s">
        <v>86</v>
      </c>
      <c r="AV151" s="14" t="s">
        <v>124</v>
      </c>
      <c r="AW151" s="14" t="s">
        <v>31</v>
      </c>
      <c r="AX151" s="14" t="s">
        <v>84</v>
      </c>
      <c r="AY151" s="216" t="s">
        <v>117</v>
      </c>
    </row>
    <row r="152" spans="1:65" s="12" customFormat="1" ht="22.9" customHeight="1">
      <c r="B152" s="165"/>
      <c r="C152" s="166"/>
      <c r="D152" s="167" t="s">
        <v>75</v>
      </c>
      <c r="E152" s="179" t="s">
        <v>186</v>
      </c>
      <c r="F152" s="179" t="s">
        <v>187</v>
      </c>
      <c r="G152" s="166"/>
      <c r="H152" s="166"/>
      <c r="I152" s="169"/>
      <c r="J152" s="180">
        <f>BK152</f>
        <v>0</v>
      </c>
      <c r="K152" s="166"/>
      <c r="L152" s="171"/>
      <c r="M152" s="172"/>
      <c r="N152" s="173"/>
      <c r="O152" s="173"/>
      <c r="P152" s="174">
        <f>SUM(P153:P156)</f>
        <v>0</v>
      </c>
      <c r="Q152" s="173"/>
      <c r="R152" s="174">
        <f>SUM(R153:R156)</f>
        <v>0</v>
      </c>
      <c r="S152" s="173"/>
      <c r="T152" s="175">
        <f>SUM(T153:T156)</f>
        <v>0</v>
      </c>
      <c r="AR152" s="176" t="s">
        <v>84</v>
      </c>
      <c r="AT152" s="177" t="s">
        <v>75</v>
      </c>
      <c r="AU152" s="177" t="s">
        <v>84</v>
      </c>
      <c r="AY152" s="176" t="s">
        <v>117</v>
      </c>
      <c r="BK152" s="178">
        <f>SUM(BK153:BK156)</f>
        <v>0</v>
      </c>
    </row>
    <row r="153" spans="1:65" s="2" customFormat="1" ht="36">
      <c r="A153" s="33"/>
      <c r="B153" s="34"/>
      <c r="C153" s="181" t="s">
        <v>188</v>
      </c>
      <c r="D153" s="181" t="s">
        <v>119</v>
      </c>
      <c r="E153" s="182" t="s">
        <v>189</v>
      </c>
      <c r="F153" s="183" t="s">
        <v>190</v>
      </c>
      <c r="G153" s="184" t="s">
        <v>191</v>
      </c>
      <c r="H153" s="185">
        <v>244.721</v>
      </c>
      <c r="I153" s="186"/>
      <c r="J153" s="187">
        <f>ROUND(I153*H153,2)</f>
        <v>0</v>
      </c>
      <c r="K153" s="183" t="s">
        <v>123</v>
      </c>
      <c r="L153" s="38"/>
      <c r="M153" s="188" t="s">
        <v>1</v>
      </c>
      <c r="N153" s="189" t="s">
        <v>41</v>
      </c>
      <c r="O153" s="70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2" t="s">
        <v>124</v>
      </c>
      <c r="AT153" s="192" t="s">
        <v>119</v>
      </c>
      <c r="AU153" s="192" t="s">
        <v>86</v>
      </c>
      <c r="AY153" s="16" t="s">
        <v>117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6" t="s">
        <v>84</v>
      </c>
      <c r="BK153" s="193">
        <f>ROUND(I153*H153,2)</f>
        <v>0</v>
      </c>
      <c r="BL153" s="16" t="s">
        <v>124</v>
      </c>
      <c r="BM153" s="192" t="s">
        <v>192</v>
      </c>
    </row>
    <row r="154" spans="1:65" s="2" customFormat="1" ht="36">
      <c r="A154" s="33"/>
      <c r="B154" s="34"/>
      <c r="C154" s="181" t="s">
        <v>8</v>
      </c>
      <c r="D154" s="181" t="s">
        <v>119</v>
      </c>
      <c r="E154" s="182" t="s">
        <v>193</v>
      </c>
      <c r="F154" s="183" t="s">
        <v>194</v>
      </c>
      <c r="G154" s="184" t="s">
        <v>191</v>
      </c>
      <c r="H154" s="185">
        <v>9544.1190000000006</v>
      </c>
      <c r="I154" s="186"/>
      <c r="J154" s="187">
        <f>ROUND(I154*H154,2)</f>
        <v>0</v>
      </c>
      <c r="K154" s="183" t="s">
        <v>123</v>
      </c>
      <c r="L154" s="38"/>
      <c r="M154" s="188" t="s">
        <v>1</v>
      </c>
      <c r="N154" s="189" t="s">
        <v>41</v>
      </c>
      <c r="O154" s="70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2" t="s">
        <v>124</v>
      </c>
      <c r="AT154" s="192" t="s">
        <v>119</v>
      </c>
      <c r="AU154" s="192" t="s">
        <v>86</v>
      </c>
      <c r="AY154" s="16" t="s">
        <v>117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6" t="s">
        <v>84</v>
      </c>
      <c r="BK154" s="193">
        <f>ROUND(I154*H154,2)</f>
        <v>0</v>
      </c>
      <c r="BL154" s="16" t="s">
        <v>124</v>
      </c>
      <c r="BM154" s="192" t="s">
        <v>195</v>
      </c>
    </row>
    <row r="155" spans="1:65" s="13" customFormat="1" ht="11.25">
      <c r="B155" s="194"/>
      <c r="C155" s="195"/>
      <c r="D155" s="196" t="s">
        <v>126</v>
      </c>
      <c r="E155" s="195"/>
      <c r="F155" s="198" t="s">
        <v>196</v>
      </c>
      <c r="G155" s="195"/>
      <c r="H155" s="199">
        <v>9544.1190000000006</v>
      </c>
      <c r="I155" s="200"/>
      <c r="J155" s="195"/>
      <c r="K155" s="195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126</v>
      </c>
      <c r="AU155" s="205" t="s">
        <v>86</v>
      </c>
      <c r="AV155" s="13" t="s">
        <v>86</v>
      </c>
      <c r="AW155" s="13" t="s">
        <v>4</v>
      </c>
      <c r="AX155" s="13" t="s">
        <v>84</v>
      </c>
      <c r="AY155" s="205" t="s">
        <v>117</v>
      </c>
    </row>
    <row r="156" spans="1:65" s="2" customFormat="1" ht="44.25" customHeight="1">
      <c r="A156" s="33"/>
      <c r="B156" s="34"/>
      <c r="C156" s="181" t="s">
        <v>197</v>
      </c>
      <c r="D156" s="181" t="s">
        <v>119</v>
      </c>
      <c r="E156" s="182" t="s">
        <v>198</v>
      </c>
      <c r="F156" s="183" t="s">
        <v>199</v>
      </c>
      <c r="G156" s="184" t="s">
        <v>191</v>
      </c>
      <c r="H156" s="185">
        <v>244.721</v>
      </c>
      <c r="I156" s="186"/>
      <c r="J156" s="187">
        <f>ROUND(I156*H156,2)</f>
        <v>0</v>
      </c>
      <c r="K156" s="183" t="s">
        <v>123</v>
      </c>
      <c r="L156" s="38"/>
      <c r="M156" s="188" t="s">
        <v>1</v>
      </c>
      <c r="N156" s="189" t="s">
        <v>41</v>
      </c>
      <c r="O156" s="70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2" t="s">
        <v>124</v>
      </c>
      <c r="AT156" s="192" t="s">
        <v>119</v>
      </c>
      <c r="AU156" s="192" t="s">
        <v>86</v>
      </c>
      <c r="AY156" s="16" t="s">
        <v>117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6" t="s">
        <v>84</v>
      </c>
      <c r="BK156" s="193">
        <f>ROUND(I156*H156,2)</f>
        <v>0</v>
      </c>
      <c r="BL156" s="16" t="s">
        <v>124</v>
      </c>
      <c r="BM156" s="192" t="s">
        <v>200</v>
      </c>
    </row>
    <row r="157" spans="1:65" s="12" customFormat="1" ht="22.9" customHeight="1">
      <c r="B157" s="165"/>
      <c r="C157" s="166"/>
      <c r="D157" s="167" t="s">
        <v>75</v>
      </c>
      <c r="E157" s="179" t="s">
        <v>201</v>
      </c>
      <c r="F157" s="179" t="s">
        <v>202</v>
      </c>
      <c r="G157" s="166"/>
      <c r="H157" s="166"/>
      <c r="I157" s="169"/>
      <c r="J157" s="180">
        <f>BK157</f>
        <v>0</v>
      </c>
      <c r="K157" s="166"/>
      <c r="L157" s="171"/>
      <c r="M157" s="172"/>
      <c r="N157" s="173"/>
      <c r="O157" s="173"/>
      <c r="P157" s="174">
        <f>SUM(P158:P159)</f>
        <v>0</v>
      </c>
      <c r="Q157" s="173"/>
      <c r="R157" s="174">
        <f>SUM(R158:R159)</f>
        <v>0</v>
      </c>
      <c r="S157" s="173"/>
      <c r="T157" s="175">
        <f>SUM(T158:T159)</f>
        <v>0</v>
      </c>
      <c r="AR157" s="176" t="s">
        <v>84</v>
      </c>
      <c r="AT157" s="177" t="s">
        <v>75</v>
      </c>
      <c r="AU157" s="177" t="s">
        <v>84</v>
      </c>
      <c r="AY157" s="176" t="s">
        <v>117</v>
      </c>
      <c r="BK157" s="178">
        <f>SUM(BK158:BK159)</f>
        <v>0</v>
      </c>
    </row>
    <row r="158" spans="1:65" s="2" customFormat="1" ht="44.25" customHeight="1">
      <c r="A158" s="33"/>
      <c r="B158" s="34"/>
      <c r="C158" s="181" t="s">
        <v>203</v>
      </c>
      <c r="D158" s="181" t="s">
        <v>119</v>
      </c>
      <c r="E158" s="182" t="s">
        <v>204</v>
      </c>
      <c r="F158" s="183" t="s">
        <v>205</v>
      </c>
      <c r="G158" s="184" t="s">
        <v>191</v>
      </c>
      <c r="H158" s="185">
        <v>198.84200000000001</v>
      </c>
      <c r="I158" s="186"/>
      <c r="J158" s="187">
        <f>ROUND(I158*H158,2)</f>
        <v>0</v>
      </c>
      <c r="K158" s="183" t="s">
        <v>123</v>
      </c>
      <c r="L158" s="38"/>
      <c r="M158" s="188" t="s">
        <v>1</v>
      </c>
      <c r="N158" s="189" t="s">
        <v>41</v>
      </c>
      <c r="O158" s="70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2" t="s">
        <v>124</v>
      </c>
      <c r="AT158" s="192" t="s">
        <v>119</v>
      </c>
      <c r="AU158" s="192" t="s">
        <v>86</v>
      </c>
      <c r="AY158" s="16" t="s">
        <v>117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6" t="s">
        <v>84</v>
      </c>
      <c r="BK158" s="193">
        <f>ROUND(I158*H158,2)</f>
        <v>0</v>
      </c>
      <c r="BL158" s="16" t="s">
        <v>124</v>
      </c>
      <c r="BM158" s="192" t="s">
        <v>206</v>
      </c>
    </row>
    <row r="159" spans="1:65" s="2" customFormat="1" ht="55.5" customHeight="1">
      <c r="A159" s="33"/>
      <c r="B159" s="34"/>
      <c r="C159" s="181" t="s">
        <v>207</v>
      </c>
      <c r="D159" s="181" t="s">
        <v>119</v>
      </c>
      <c r="E159" s="182" t="s">
        <v>208</v>
      </c>
      <c r="F159" s="183" t="s">
        <v>209</v>
      </c>
      <c r="G159" s="184" t="s">
        <v>191</v>
      </c>
      <c r="H159" s="185">
        <v>198.84200000000001</v>
      </c>
      <c r="I159" s="186"/>
      <c r="J159" s="187">
        <f>ROUND(I159*H159,2)</f>
        <v>0</v>
      </c>
      <c r="K159" s="183" t="s">
        <v>123</v>
      </c>
      <c r="L159" s="38"/>
      <c r="M159" s="227" t="s">
        <v>1</v>
      </c>
      <c r="N159" s="228" t="s">
        <v>41</v>
      </c>
      <c r="O159" s="229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2" t="s">
        <v>124</v>
      </c>
      <c r="AT159" s="192" t="s">
        <v>119</v>
      </c>
      <c r="AU159" s="192" t="s">
        <v>86</v>
      </c>
      <c r="AY159" s="16" t="s">
        <v>117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6" t="s">
        <v>84</v>
      </c>
      <c r="BK159" s="193">
        <f>ROUND(I159*H159,2)</f>
        <v>0</v>
      </c>
      <c r="BL159" s="16" t="s">
        <v>124</v>
      </c>
      <c r="BM159" s="192" t="s">
        <v>210</v>
      </c>
    </row>
    <row r="160" spans="1:65" s="2" customFormat="1" ht="6.95" customHeight="1">
      <c r="A160" s="33"/>
      <c r="B160" s="53"/>
      <c r="C160" s="54"/>
      <c r="D160" s="54"/>
      <c r="E160" s="54"/>
      <c r="F160" s="54"/>
      <c r="G160" s="54"/>
      <c r="H160" s="54"/>
      <c r="I160" s="54"/>
      <c r="J160" s="54"/>
      <c r="K160" s="54"/>
      <c r="L160" s="38"/>
      <c r="M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</row>
  </sheetData>
  <sheetProtection algorithmName="SHA-512" hashValue="JYLXvFrvZM50axjk8smA/XB5bQjEZSpOVPU5MaQjBJR7ZJf3woF1DmuzcBjrf5PozYQMlnY8mfs6kg1Qq9NRUg==" saltValue="IR8+OupL9GllH7hUdDqneFdIPmiTH8b0OXD+EMpiZppIBYkoB3CaTs9KpSoW6P/zFz+6B/4YH4IYZHJ8Le50sg==" spinCount="100000" sheet="1" objects="1" scenarios="1" formatColumns="0" formatRows="0" autoFilter="0"/>
  <autoFilter ref="C122:K159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03 - Oprava místní komuni...</vt:lpstr>
      <vt:lpstr>'03 - Oprava místní komuni...'!Názvy_tisku</vt:lpstr>
      <vt:lpstr>'Rekapitulace stavby'!Názvy_tisku</vt:lpstr>
      <vt:lpstr>'03 - Oprava místní komuni...'!Oblast_tisku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Prace\Marie</dc:creator>
  <cp:lastModifiedBy>Vladimíra Martiníková</cp:lastModifiedBy>
  <dcterms:created xsi:type="dcterms:W3CDTF">2021-10-20T09:33:11Z</dcterms:created>
  <dcterms:modified xsi:type="dcterms:W3CDTF">2021-10-22T05:09:24Z</dcterms:modified>
</cp:coreProperties>
</file>